
<file path=[Content_Types].xml><?xml version="1.0" encoding="utf-8"?>
<Types xmlns="http://schemas.openxmlformats.org/package/2006/content-types">
  <Default Extension="xml" ContentType="application/xml"/>
  <Default Extension="jpeg" ContentType="image/jpeg"/>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omments1.xml" ContentType="application/vnd.openxmlformats-officedocument.spreadsheetml.comments+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checkCompatibility="1" autoCompressPictures="0"/>
  <bookViews>
    <workbookView xWindow="3460" yWindow="460" windowWidth="25600" windowHeight="16060" tabRatio="725"/>
  </bookViews>
  <sheets>
    <sheet name="COVER" sheetId="21" r:id="rId1"/>
    <sheet name="CONTENTS" sheetId="24" r:id="rId2"/>
    <sheet name="Summary MARCH 2014" sheetId="1" r:id="rId3"/>
    <sheet name="TIME SUMMARY" sheetId="10" r:id="rId4"/>
    <sheet name="2014-MARCH-02" sheetId="2" r:id="rId5"/>
    <sheet name="2014-MARCH-03" sheetId="3" r:id="rId6"/>
    <sheet name="2014-MARCH-04" sheetId="11" r:id="rId7"/>
    <sheet name="2014-MARCH-05" sheetId="12" r:id="rId8"/>
    <sheet name="2014-MARCH-06" sheetId="18" r:id="rId9"/>
    <sheet name="2014-MARCH-07" sheetId="22" r:id="rId10"/>
    <sheet name="2014-MARCH-08" sheetId="26" r:id="rId11"/>
    <sheet name="2014-MARCH-09" sheetId="27" r:id="rId12"/>
    <sheet name="2014-MARCH-10" sheetId="28" r:id="rId13"/>
    <sheet name="2014-MARCH-11" sheetId="29" r:id="rId14"/>
    <sheet name="2014-MARCH-30" sheetId="30" r:id="rId15"/>
    <sheet name="2014-MARCH-31" sheetId="31" r:id="rId16"/>
    <sheet name="APPENDIX A" sheetId="23" r:id="rId17"/>
    <sheet name="APPENDIX B" sheetId="20" r:id="rId18"/>
    <sheet name="APPENDIX C" sheetId="32" r:id="rId19"/>
    <sheet name="APPENDIX D" sheetId="25" r:id="rId20"/>
  </sheets>
  <definedNames>
    <definedName name="_20120724_KnownPlanetsAT026_1" localSheetId="18">'APPENDIX C'!$B$132:$B$162</definedName>
    <definedName name="ADON_MP" localSheetId="18">'APPENDIX C'!$A$241:$A$271</definedName>
    <definedName name="KP_TRANSITS" localSheetId="19">'APPENDIX D'!$A$1:$D$28</definedName>
    <definedName name="M44_newobjects_1" localSheetId="18">'APPENDIX C'!$A$338:$A$355</definedName>
    <definedName name="_xlnm.Print_Titles" localSheetId="2">'Summary MARCH 2014'!$A:$A,'Summary MARCH 2014'!$1:$1</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3" i="26" l="1"/>
  <c r="H4" i="26"/>
  <c r="H5" i="26"/>
  <c r="H6" i="26"/>
  <c r="H7" i="26"/>
  <c r="H8" i="26"/>
  <c r="H9" i="26"/>
  <c r="H10" i="26"/>
  <c r="H11" i="26"/>
  <c r="H12" i="26"/>
  <c r="H13" i="26"/>
  <c r="H14" i="26"/>
  <c r="H15" i="26"/>
  <c r="H16" i="26"/>
  <c r="H17" i="26"/>
  <c r="H18" i="26"/>
  <c r="H19" i="26"/>
  <c r="H20" i="26"/>
  <c r="H21" i="26"/>
  <c r="H22" i="26"/>
  <c r="H23" i="26"/>
  <c r="B3" i="26"/>
  <c r="B4" i="26"/>
  <c r="B5" i="26"/>
  <c r="B6" i="26"/>
  <c r="B7" i="26"/>
  <c r="B8" i="26"/>
  <c r="B9" i="26"/>
  <c r="B10" i="26"/>
  <c r="B11" i="26"/>
  <c r="B12" i="26"/>
  <c r="B13" i="26"/>
  <c r="B14" i="26"/>
  <c r="B15" i="26"/>
  <c r="B16" i="26"/>
  <c r="B17" i="26"/>
  <c r="B18" i="26"/>
  <c r="B19" i="26"/>
  <c r="B20" i="26"/>
  <c r="B21" i="26"/>
  <c r="B22" i="26"/>
  <c r="B23" i="26"/>
  <c r="C2" i="29"/>
  <c r="C2" i="28"/>
  <c r="C2" i="27"/>
  <c r="C2" i="26"/>
  <c r="C2" i="18"/>
  <c r="C2" i="10"/>
  <c r="B2" i="10"/>
  <c r="H2" i="10"/>
  <c r="G2" i="10"/>
  <c r="F2" i="10"/>
  <c r="E2" i="10"/>
  <c r="D2" i="10"/>
  <c r="H3" i="22"/>
  <c r="H4" i="22"/>
  <c r="H5" i="22"/>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B3" i="22"/>
  <c r="B4" i="22"/>
  <c r="B5" i="22"/>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C2" i="22"/>
  <c r="P2" i="22"/>
  <c r="Q2" i="22"/>
  <c r="R2" i="22"/>
  <c r="D2" i="22"/>
  <c r="C3" i="22"/>
  <c r="P3" i="22"/>
  <c r="Q3" i="22"/>
  <c r="R3" i="22"/>
  <c r="D3" i="22"/>
  <c r="C4" i="22"/>
  <c r="P4" i="22"/>
  <c r="Q4" i="22"/>
  <c r="R4" i="22"/>
  <c r="D4" i="22"/>
  <c r="C5" i="22"/>
  <c r="P5" i="22"/>
  <c r="Q5" i="22"/>
  <c r="R5" i="22"/>
  <c r="D5" i="22"/>
  <c r="C6" i="22"/>
  <c r="P6" i="22"/>
  <c r="Q6" i="22"/>
  <c r="R6" i="22"/>
  <c r="D6" i="22"/>
  <c r="C7" i="22"/>
  <c r="P7" i="22"/>
  <c r="Q7" i="22"/>
  <c r="R7" i="22"/>
  <c r="D7" i="22"/>
  <c r="C8" i="22"/>
  <c r="P8" i="22"/>
  <c r="Q8" i="22"/>
  <c r="R8" i="22"/>
  <c r="D8" i="22"/>
  <c r="C9" i="22"/>
  <c r="P9" i="22"/>
  <c r="Q9" i="22"/>
  <c r="R9" i="22"/>
  <c r="D9" i="22"/>
  <c r="C10" i="22"/>
  <c r="P10" i="22"/>
  <c r="Q10" i="22"/>
  <c r="R10" i="22"/>
  <c r="D10" i="22"/>
  <c r="C11" i="22"/>
  <c r="P11" i="22"/>
  <c r="Q11" i="22"/>
  <c r="R11" i="22"/>
  <c r="D11" i="22"/>
  <c r="C12" i="22"/>
  <c r="P12" i="22"/>
  <c r="Q12" i="22"/>
  <c r="R12" i="22"/>
  <c r="D12" i="22"/>
  <c r="C13" i="22"/>
  <c r="P13" i="22"/>
  <c r="Q13" i="22"/>
  <c r="R13" i="22"/>
  <c r="D13" i="22"/>
  <c r="C14" i="22"/>
  <c r="P14" i="22"/>
  <c r="Q14" i="22"/>
  <c r="R14" i="22"/>
  <c r="D14" i="22"/>
  <c r="C15" i="22"/>
  <c r="P15" i="22"/>
  <c r="Q15" i="22"/>
  <c r="R15" i="22"/>
  <c r="D15" i="22"/>
  <c r="C16" i="22"/>
  <c r="P16" i="22"/>
  <c r="Q16" i="22"/>
  <c r="R16" i="22"/>
  <c r="D16" i="22"/>
  <c r="C17" i="22"/>
  <c r="P17" i="22"/>
  <c r="Q17" i="22"/>
  <c r="R17" i="22"/>
  <c r="D17" i="22"/>
  <c r="C18" i="22"/>
  <c r="P18" i="22"/>
  <c r="Q18" i="22"/>
  <c r="R18" i="22"/>
  <c r="D18" i="22"/>
  <c r="C19" i="22"/>
  <c r="P19" i="22"/>
  <c r="Q19" i="22"/>
  <c r="R19" i="22"/>
  <c r="D19" i="22"/>
  <c r="C20" i="22"/>
  <c r="P20" i="22"/>
  <c r="Q20" i="22"/>
  <c r="R20" i="22"/>
  <c r="D20" i="22"/>
  <c r="C21" i="22"/>
  <c r="P21" i="22"/>
  <c r="Q21" i="22"/>
  <c r="R21" i="22"/>
  <c r="D21" i="22"/>
  <c r="C22" i="22"/>
  <c r="P22" i="22"/>
  <c r="Q22" i="22"/>
  <c r="R22" i="22"/>
  <c r="D22" i="22"/>
  <c r="C23" i="22"/>
  <c r="P23" i="22"/>
  <c r="Q23" i="22"/>
  <c r="R23" i="22"/>
  <c r="D23" i="22"/>
  <c r="C24" i="22"/>
  <c r="P24" i="22"/>
  <c r="Q24" i="22"/>
  <c r="R24" i="22"/>
  <c r="D24" i="22"/>
  <c r="C25" i="22"/>
  <c r="P25" i="22"/>
  <c r="Q25" i="22"/>
  <c r="R25" i="22"/>
  <c r="D25" i="22"/>
  <c r="C26" i="22"/>
  <c r="P26" i="22"/>
  <c r="Q26" i="22"/>
  <c r="R26" i="22"/>
  <c r="D26" i="22"/>
  <c r="C27" i="22"/>
  <c r="P27" i="22"/>
  <c r="Q27" i="22"/>
  <c r="R27" i="22"/>
  <c r="D27" i="22"/>
  <c r="C28" i="22"/>
  <c r="P28" i="22"/>
  <c r="Q28" i="22"/>
  <c r="R28" i="22"/>
  <c r="D28" i="22"/>
  <c r="C29" i="22"/>
  <c r="P29" i="22"/>
  <c r="Q29" i="22"/>
  <c r="R29" i="22"/>
  <c r="D29" i="22"/>
  <c r="C30" i="22"/>
  <c r="P30" i="22"/>
  <c r="Q30" i="22"/>
  <c r="R30" i="22"/>
  <c r="D30" i="22"/>
  <c r="C31" i="22"/>
  <c r="P31" i="22"/>
  <c r="Q31" i="22"/>
  <c r="R31" i="22"/>
  <c r="D31" i="22"/>
  <c r="C32" i="22"/>
  <c r="P32" i="22"/>
  <c r="Q32" i="22"/>
  <c r="R32" i="22"/>
  <c r="D32" i="22"/>
  <c r="C33" i="22"/>
  <c r="P33" i="22"/>
  <c r="Q33" i="22"/>
  <c r="R33" i="22"/>
  <c r="D33" i="22"/>
  <c r="C34" i="22"/>
  <c r="P34" i="22"/>
  <c r="Q34" i="22"/>
  <c r="R34" i="22"/>
  <c r="D34" i="22"/>
  <c r="C35" i="22"/>
  <c r="P35" i="22"/>
  <c r="Q35" i="22"/>
  <c r="R35" i="22"/>
  <c r="D35" i="22"/>
  <c r="C36" i="22"/>
  <c r="P36" i="22"/>
  <c r="Q36" i="22"/>
  <c r="R36" i="22"/>
  <c r="D36" i="22"/>
  <c r="G36" i="22"/>
  <c r="I36" i="22"/>
  <c r="J36" i="22"/>
  <c r="K36" i="22"/>
  <c r="L36" i="22"/>
  <c r="M36" i="22"/>
  <c r="N36" i="22"/>
  <c r="O36" i="22"/>
  <c r="C37" i="22"/>
  <c r="P37" i="22"/>
  <c r="Q37" i="22"/>
  <c r="R37" i="22"/>
  <c r="D37" i="22"/>
  <c r="G37" i="22"/>
  <c r="I37" i="22"/>
  <c r="J37" i="22"/>
  <c r="K37" i="22"/>
  <c r="L37" i="22"/>
  <c r="M37" i="22"/>
  <c r="N37" i="22"/>
  <c r="O37" i="22"/>
  <c r="C38" i="22"/>
  <c r="P38" i="22"/>
  <c r="Q38" i="22"/>
  <c r="R38" i="22"/>
  <c r="D38" i="22"/>
  <c r="G38" i="22"/>
  <c r="I38" i="22"/>
  <c r="J38" i="22"/>
  <c r="K38" i="22"/>
  <c r="L38" i="22"/>
  <c r="M38" i="22"/>
  <c r="N38" i="22"/>
  <c r="O38" i="22"/>
  <c r="C39" i="22"/>
  <c r="P39" i="22"/>
  <c r="Q39" i="22"/>
  <c r="R39" i="22"/>
  <c r="D39" i="22"/>
  <c r="G39" i="22"/>
  <c r="I39" i="22"/>
  <c r="J39" i="22"/>
  <c r="K39" i="22"/>
  <c r="L39" i="22"/>
  <c r="M39" i="22"/>
  <c r="N39" i="22"/>
  <c r="O39" i="22"/>
  <c r="C40" i="22"/>
  <c r="P40" i="22"/>
  <c r="Q40" i="22"/>
  <c r="R40" i="22"/>
  <c r="D40" i="22"/>
  <c r="G40" i="22"/>
  <c r="I40" i="22"/>
  <c r="J40" i="22"/>
  <c r="K40" i="22"/>
  <c r="L40" i="22"/>
  <c r="M40" i="22"/>
  <c r="N40" i="22"/>
  <c r="O40" i="22"/>
  <c r="C41" i="22"/>
  <c r="P41" i="22"/>
  <c r="Q41" i="22"/>
  <c r="R41" i="22"/>
  <c r="D41" i="22"/>
  <c r="G41" i="22"/>
  <c r="I41" i="22"/>
  <c r="J41" i="22"/>
  <c r="K41" i="22"/>
  <c r="L41" i="22"/>
  <c r="M41" i="22"/>
  <c r="N41" i="22"/>
  <c r="O41" i="22"/>
  <c r="C42" i="22"/>
  <c r="P42" i="22"/>
  <c r="Q42" i="22"/>
  <c r="R42" i="22"/>
  <c r="D42" i="22"/>
  <c r="G42" i="22"/>
  <c r="I42" i="22"/>
  <c r="J42" i="22"/>
  <c r="K42" i="22"/>
  <c r="L42" i="22"/>
  <c r="M42" i="22"/>
  <c r="N42" i="22"/>
  <c r="O42" i="22"/>
  <c r="C43" i="22"/>
  <c r="P43" i="22"/>
  <c r="Q43" i="22"/>
  <c r="R43" i="22"/>
  <c r="D43" i="22"/>
  <c r="G43" i="22"/>
  <c r="I43" i="22"/>
  <c r="J43" i="22"/>
  <c r="K43" i="22"/>
  <c r="L43" i="22"/>
  <c r="M43" i="22"/>
  <c r="N43" i="22"/>
  <c r="O43" i="22"/>
  <c r="C44" i="22"/>
  <c r="P44" i="22"/>
  <c r="Q44" i="22"/>
  <c r="R44" i="22"/>
  <c r="D44" i="22"/>
  <c r="G44" i="22"/>
  <c r="I44" i="22"/>
  <c r="J44" i="22"/>
  <c r="K44" i="22"/>
  <c r="L44" i="22"/>
  <c r="M44" i="22"/>
  <c r="N44" i="22"/>
  <c r="O44" i="22"/>
  <c r="C45" i="22"/>
  <c r="P45" i="22"/>
  <c r="Q45" i="22"/>
  <c r="R45" i="22"/>
  <c r="D45" i="22"/>
  <c r="G45" i="22"/>
  <c r="I45" i="22"/>
  <c r="J45" i="22"/>
  <c r="K45" i="22"/>
  <c r="L45" i="22"/>
  <c r="M45" i="22"/>
  <c r="N45" i="22"/>
  <c r="O45" i="22"/>
  <c r="C46" i="22"/>
  <c r="P46" i="22"/>
  <c r="Q46" i="22"/>
  <c r="R46" i="22"/>
  <c r="D46" i="22"/>
  <c r="G46" i="22"/>
  <c r="I46" i="22"/>
  <c r="J46" i="22"/>
  <c r="K46" i="22"/>
  <c r="L46" i="22"/>
  <c r="M46" i="22"/>
  <c r="N46" i="22"/>
  <c r="O46" i="22"/>
  <c r="C47" i="22"/>
  <c r="P47" i="22"/>
  <c r="Q47" i="22"/>
  <c r="R47" i="22"/>
  <c r="D47" i="22"/>
  <c r="G47" i="22"/>
  <c r="I47" i="22"/>
  <c r="J47" i="22"/>
  <c r="K47" i="22"/>
  <c r="L47" i="22"/>
  <c r="M47" i="22"/>
  <c r="N47" i="22"/>
  <c r="O47" i="22"/>
  <c r="C48" i="22"/>
  <c r="P48" i="22"/>
  <c r="Q48" i="22"/>
  <c r="R48" i="22"/>
  <c r="D48" i="22"/>
  <c r="G48" i="22"/>
  <c r="I48" i="22"/>
  <c r="J48" i="22"/>
  <c r="K48" i="22"/>
  <c r="L48" i="22"/>
  <c r="M48" i="22"/>
  <c r="N48" i="22"/>
  <c r="O48" i="22"/>
  <c r="C49" i="22"/>
  <c r="P49" i="22"/>
  <c r="Q49" i="22"/>
  <c r="R49" i="22"/>
  <c r="D49" i="22"/>
  <c r="G49" i="22"/>
  <c r="I49" i="22"/>
  <c r="J49" i="22"/>
  <c r="K49" i="22"/>
  <c r="L49" i="22"/>
  <c r="M49" i="22"/>
  <c r="N49" i="22"/>
  <c r="O49" i="22"/>
  <c r="G10" i="22"/>
  <c r="I10" i="22"/>
  <c r="J10" i="22"/>
  <c r="K10" i="22"/>
  <c r="L10" i="22"/>
  <c r="M10" i="22"/>
  <c r="N10" i="22"/>
  <c r="O10" i="22"/>
  <c r="G11" i="22"/>
  <c r="I11" i="22"/>
  <c r="J11" i="22"/>
  <c r="K11" i="22"/>
  <c r="L11" i="22"/>
  <c r="M11" i="22"/>
  <c r="N11" i="22"/>
  <c r="O11" i="22"/>
  <c r="G12" i="22"/>
  <c r="I12" i="22"/>
  <c r="J12" i="22"/>
  <c r="K12" i="22"/>
  <c r="L12" i="22"/>
  <c r="M12" i="22"/>
  <c r="N12" i="22"/>
  <c r="O12" i="22"/>
  <c r="G13" i="22"/>
  <c r="I13" i="22"/>
  <c r="J13" i="22"/>
  <c r="K13" i="22"/>
  <c r="L13" i="22"/>
  <c r="M13" i="22"/>
  <c r="N13" i="22"/>
  <c r="O13" i="22"/>
  <c r="G14" i="22"/>
  <c r="I14" i="22"/>
  <c r="J14" i="22"/>
  <c r="K14" i="22"/>
  <c r="L14" i="22"/>
  <c r="M14" i="22"/>
  <c r="N14" i="22"/>
  <c r="O14" i="22"/>
  <c r="G15" i="22"/>
  <c r="I15" i="22"/>
  <c r="J15" i="22"/>
  <c r="K15" i="22"/>
  <c r="L15" i="22"/>
  <c r="M15" i="22"/>
  <c r="N15" i="22"/>
  <c r="O15" i="22"/>
  <c r="G16" i="22"/>
  <c r="I16" i="22"/>
  <c r="J16" i="22"/>
  <c r="K16" i="22"/>
  <c r="L16" i="22"/>
  <c r="M16" i="22"/>
  <c r="N16" i="22"/>
  <c r="O16" i="22"/>
  <c r="G17" i="22"/>
  <c r="I17" i="22"/>
  <c r="J17" i="22"/>
  <c r="K17" i="22"/>
  <c r="L17" i="22"/>
  <c r="M17" i="22"/>
  <c r="N17" i="22"/>
  <c r="O17" i="22"/>
  <c r="G18" i="22"/>
  <c r="I18" i="22"/>
  <c r="J18" i="22"/>
  <c r="K18" i="22"/>
  <c r="L18" i="22"/>
  <c r="M18" i="22"/>
  <c r="N18" i="22"/>
  <c r="O18" i="22"/>
  <c r="G19" i="22"/>
  <c r="I19" i="22"/>
  <c r="J19" i="22"/>
  <c r="K19" i="22"/>
  <c r="L19" i="22"/>
  <c r="M19" i="22"/>
  <c r="N19" i="22"/>
  <c r="O19" i="22"/>
  <c r="G20" i="22"/>
  <c r="I20" i="22"/>
  <c r="J20" i="22"/>
  <c r="K20" i="22"/>
  <c r="L20" i="22"/>
  <c r="M20" i="22"/>
  <c r="N20" i="22"/>
  <c r="O20" i="22"/>
  <c r="G21" i="22"/>
  <c r="I21" i="22"/>
  <c r="J21" i="22"/>
  <c r="K21" i="22"/>
  <c r="L21" i="22"/>
  <c r="M21" i="22"/>
  <c r="N21" i="22"/>
  <c r="O21" i="22"/>
  <c r="G22" i="22"/>
  <c r="I22" i="22"/>
  <c r="J22" i="22"/>
  <c r="K22" i="22"/>
  <c r="L22" i="22"/>
  <c r="M22" i="22"/>
  <c r="N22" i="22"/>
  <c r="O22" i="22"/>
  <c r="G23" i="22"/>
  <c r="I23" i="22"/>
  <c r="J23" i="22"/>
  <c r="K23" i="22"/>
  <c r="L23" i="22"/>
  <c r="M23" i="22"/>
  <c r="N23" i="22"/>
  <c r="O23" i="22"/>
  <c r="G24" i="22"/>
  <c r="I24" i="22"/>
  <c r="J24" i="22"/>
  <c r="K24" i="22"/>
  <c r="L24" i="22"/>
  <c r="M24" i="22"/>
  <c r="N24" i="22"/>
  <c r="O24" i="22"/>
  <c r="G25" i="22"/>
  <c r="I25" i="22"/>
  <c r="J25" i="22"/>
  <c r="K25" i="22"/>
  <c r="L25" i="22"/>
  <c r="M25" i="22"/>
  <c r="N25" i="22"/>
  <c r="O25" i="22"/>
  <c r="G26" i="22"/>
  <c r="I26" i="22"/>
  <c r="J26" i="22"/>
  <c r="K26" i="22"/>
  <c r="L26" i="22"/>
  <c r="M26" i="22"/>
  <c r="N26" i="22"/>
  <c r="O26" i="22"/>
  <c r="G27" i="22"/>
  <c r="I27" i="22"/>
  <c r="J27" i="22"/>
  <c r="K27" i="22"/>
  <c r="L27" i="22"/>
  <c r="M27" i="22"/>
  <c r="N27" i="22"/>
  <c r="O27" i="22"/>
  <c r="G28" i="22"/>
  <c r="I28" i="22"/>
  <c r="J28" i="22"/>
  <c r="K28" i="22"/>
  <c r="L28" i="22"/>
  <c r="M28" i="22"/>
  <c r="N28" i="22"/>
  <c r="O28" i="22"/>
  <c r="G29" i="22"/>
  <c r="I29" i="22"/>
  <c r="J29" i="22"/>
  <c r="K29" i="22"/>
  <c r="L29" i="22"/>
  <c r="M29" i="22"/>
  <c r="N29" i="22"/>
  <c r="O29" i="22"/>
  <c r="G30" i="22"/>
  <c r="I30" i="22"/>
  <c r="J30" i="22"/>
  <c r="K30" i="22"/>
  <c r="L30" i="22"/>
  <c r="M30" i="22"/>
  <c r="N30" i="22"/>
  <c r="O30" i="22"/>
  <c r="G31" i="22"/>
  <c r="I31" i="22"/>
  <c r="J31" i="22"/>
  <c r="K31" i="22"/>
  <c r="L31" i="22"/>
  <c r="M31" i="22"/>
  <c r="N31" i="22"/>
  <c r="O31" i="22"/>
  <c r="G32" i="22"/>
  <c r="I32" i="22"/>
  <c r="J32" i="22"/>
  <c r="K32" i="22"/>
  <c r="L32" i="22"/>
  <c r="M32" i="22"/>
  <c r="N32" i="22"/>
  <c r="O32" i="22"/>
  <c r="G33" i="22"/>
  <c r="I33" i="22"/>
  <c r="J33" i="22"/>
  <c r="K33" i="22"/>
  <c r="L33" i="22"/>
  <c r="M33" i="22"/>
  <c r="N33" i="22"/>
  <c r="O33" i="22"/>
  <c r="G34" i="22"/>
  <c r="I34" i="22"/>
  <c r="J34" i="22"/>
  <c r="K34" i="22"/>
  <c r="L34" i="22"/>
  <c r="M34" i="22"/>
  <c r="N34" i="22"/>
  <c r="O34" i="22"/>
  <c r="G35" i="22"/>
  <c r="I35" i="22"/>
  <c r="J35" i="22"/>
  <c r="K35" i="22"/>
  <c r="L35" i="22"/>
  <c r="M35" i="22"/>
  <c r="N35" i="22"/>
  <c r="O35" i="22"/>
  <c r="H3" i="18"/>
  <c r="H4" i="18"/>
  <c r="H5" i="18"/>
  <c r="H6" i="18"/>
  <c r="H7" i="18"/>
  <c r="H8" i="18"/>
  <c r="H9" i="18"/>
  <c r="H10" i="18"/>
  <c r="H11" i="18"/>
  <c r="H12" i="18"/>
  <c r="H13" i="18"/>
  <c r="H14" i="18"/>
  <c r="H15" i="18"/>
  <c r="H16" i="18"/>
  <c r="H17" i="18"/>
  <c r="H18" i="18"/>
  <c r="H19" i="18"/>
  <c r="H20" i="18"/>
  <c r="H21" i="18"/>
  <c r="H22" i="18"/>
  <c r="H23" i="18"/>
  <c r="B3" i="18"/>
  <c r="B4" i="18"/>
  <c r="B5" i="18"/>
  <c r="B6" i="18"/>
  <c r="B7" i="18"/>
  <c r="B8" i="18"/>
  <c r="B9" i="18"/>
  <c r="B10" i="18"/>
  <c r="B11" i="18"/>
  <c r="B12" i="18"/>
  <c r="B13" i="18"/>
  <c r="B14" i="18"/>
  <c r="B15" i="18"/>
  <c r="B16" i="18"/>
  <c r="B17" i="18"/>
  <c r="B18" i="18"/>
  <c r="B19" i="18"/>
  <c r="B20" i="18"/>
  <c r="B21" i="18"/>
  <c r="B22" i="18"/>
  <c r="B23" i="18"/>
  <c r="I5" i="12"/>
  <c r="I25" i="12"/>
  <c r="H3" i="12"/>
  <c r="H4" i="12"/>
  <c r="H5" i="12"/>
  <c r="H6" i="12"/>
  <c r="H7" i="12"/>
  <c r="H8" i="12"/>
  <c r="H9" i="12"/>
  <c r="H10" i="12"/>
  <c r="H11" i="12"/>
  <c r="H12" i="12"/>
  <c r="H13" i="12"/>
  <c r="H14" i="12"/>
  <c r="H15" i="12"/>
  <c r="H16" i="12"/>
  <c r="H17" i="12"/>
  <c r="H18" i="12"/>
  <c r="H19" i="12"/>
  <c r="H20" i="12"/>
  <c r="H21" i="12"/>
  <c r="H22" i="12"/>
  <c r="H23" i="12"/>
  <c r="B3" i="12"/>
  <c r="B4" i="12"/>
  <c r="B5" i="12"/>
  <c r="B6" i="12"/>
  <c r="B7" i="12"/>
  <c r="B8" i="12"/>
  <c r="B9" i="12"/>
  <c r="B10" i="12"/>
  <c r="B11" i="12"/>
  <c r="B12" i="12"/>
  <c r="B13" i="12"/>
  <c r="B14" i="12"/>
  <c r="B15" i="12"/>
  <c r="B16" i="12"/>
  <c r="B17" i="12"/>
  <c r="B18" i="12"/>
  <c r="B19" i="12"/>
  <c r="B20" i="12"/>
  <c r="B21" i="12"/>
  <c r="B22" i="12"/>
  <c r="B23" i="12"/>
  <c r="H3" i="11"/>
  <c r="H4" i="11"/>
  <c r="H5" i="11"/>
  <c r="H6" i="11"/>
  <c r="H7" i="11"/>
  <c r="H8" i="11"/>
  <c r="H9" i="11"/>
  <c r="H10" i="11"/>
  <c r="H11" i="11"/>
  <c r="H12" i="11"/>
  <c r="H13" i="11"/>
  <c r="H14" i="11"/>
  <c r="H15" i="11"/>
  <c r="H16" i="11"/>
  <c r="H17" i="11"/>
  <c r="H18" i="11"/>
  <c r="H19" i="11"/>
  <c r="H20" i="11"/>
  <c r="H21" i="11"/>
  <c r="H22" i="11"/>
  <c r="H23" i="11"/>
  <c r="B3" i="11"/>
  <c r="B4" i="11"/>
  <c r="B5" i="11"/>
  <c r="B6" i="11"/>
  <c r="B7" i="11"/>
  <c r="B8" i="11"/>
  <c r="B9" i="11"/>
  <c r="B10" i="11"/>
  <c r="B11" i="11"/>
  <c r="B12" i="11"/>
  <c r="B13" i="11"/>
  <c r="B14" i="11"/>
  <c r="B15" i="11"/>
  <c r="B16" i="11"/>
  <c r="B17" i="11"/>
  <c r="B18" i="11"/>
  <c r="B19" i="11"/>
  <c r="B20" i="11"/>
  <c r="B21" i="11"/>
  <c r="B22" i="11"/>
  <c r="B23" i="11"/>
  <c r="I25" i="3"/>
  <c r="B22" i="3"/>
  <c r="P21" i="3"/>
  <c r="Q21" i="3"/>
  <c r="R21" i="3"/>
  <c r="D21" i="3"/>
  <c r="C22" i="3"/>
  <c r="P22" i="3"/>
  <c r="Q22" i="3"/>
  <c r="R22" i="3"/>
  <c r="D22" i="3"/>
  <c r="G22" i="3"/>
  <c r="H22" i="3"/>
  <c r="I22" i="3"/>
  <c r="J22" i="3"/>
  <c r="K22" i="3"/>
  <c r="L22" i="3"/>
  <c r="M22" i="3"/>
  <c r="N22" i="3"/>
  <c r="O22" i="3"/>
  <c r="B23" i="3"/>
  <c r="C23" i="3"/>
  <c r="P23" i="3"/>
  <c r="Q23" i="3"/>
  <c r="R23" i="3"/>
  <c r="D23" i="3"/>
  <c r="G23" i="3"/>
  <c r="H23" i="3"/>
  <c r="I23" i="3"/>
  <c r="J23" i="3"/>
  <c r="K23" i="3"/>
  <c r="L23" i="3"/>
  <c r="M23" i="3"/>
  <c r="N23" i="3"/>
  <c r="O23" i="3"/>
  <c r="B21" i="3"/>
  <c r="C2" i="3"/>
  <c r="P2" i="3"/>
  <c r="Q2" i="3"/>
  <c r="R2" i="3"/>
  <c r="D2" i="3"/>
  <c r="C3" i="3"/>
  <c r="P3" i="3"/>
  <c r="Q3" i="3"/>
  <c r="R3" i="3"/>
  <c r="D3" i="3"/>
  <c r="C4" i="3"/>
  <c r="P4" i="3"/>
  <c r="Q4" i="3"/>
  <c r="R4" i="3"/>
  <c r="D4" i="3"/>
  <c r="C5" i="3"/>
  <c r="P5" i="3"/>
  <c r="Q5" i="3"/>
  <c r="R5" i="3"/>
  <c r="D5" i="3"/>
  <c r="C6" i="3"/>
  <c r="P6" i="3"/>
  <c r="Q6" i="3"/>
  <c r="R6" i="3"/>
  <c r="D6" i="3"/>
  <c r="C7" i="3"/>
  <c r="P7" i="3"/>
  <c r="Q7" i="3"/>
  <c r="R7" i="3"/>
  <c r="D7" i="3"/>
  <c r="C8" i="3"/>
  <c r="P8" i="3"/>
  <c r="Q8" i="3"/>
  <c r="R8" i="3"/>
  <c r="D8" i="3"/>
  <c r="C9" i="3"/>
  <c r="P9" i="3"/>
  <c r="Q9" i="3"/>
  <c r="R9" i="3"/>
  <c r="D9" i="3"/>
  <c r="C10" i="3"/>
  <c r="P10" i="3"/>
  <c r="Q10" i="3"/>
  <c r="R10" i="3"/>
  <c r="D10" i="3"/>
  <c r="C11" i="3"/>
  <c r="P11" i="3"/>
  <c r="Q11" i="3"/>
  <c r="R11" i="3"/>
  <c r="D11" i="3"/>
  <c r="C12" i="3"/>
  <c r="P12" i="3"/>
  <c r="Q12" i="3"/>
  <c r="R12" i="3"/>
  <c r="D12" i="3"/>
  <c r="C13" i="3"/>
  <c r="P13" i="3"/>
  <c r="Q13" i="3"/>
  <c r="R13" i="3"/>
  <c r="D13" i="3"/>
  <c r="C14" i="3"/>
  <c r="P14" i="3"/>
  <c r="Q14" i="3"/>
  <c r="R14" i="3"/>
  <c r="D14" i="3"/>
  <c r="C15" i="3"/>
  <c r="P15" i="3"/>
  <c r="Q15" i="3"/>
  <c r="R15" i="3"/>
  <c r="D15" i="3"/>
  <c r="C16" i="3"/>
  <c r="P16" i="3"/>
  <c r="Q16" i="3"/>
  <c r="R16" i="3"/>
  <c r="D16" i="3"/>
  <c r="C17" i="3"/>
  <c r="P17" i="3"/>
  <c r="Q17" i="3"/>
  <c r="R17" i="3"/>
  <c r="D17" i="3"/>
  <c r="C18" i="3"/>
  <c r="P18" i="3"/>
  <c r="Q18" i="3"/>
  <c r="R18" i="3"/>
  <c r="D18" i="3"/>
  <c r="C19" i="3"/>
  <c r="P19" i="3"/>
  <c r="Q19" i="3"/>
  <c r="R19" i="3"/>
  <c r="D19" i="3"/>
  <c r="C20" i="3"/>
  <c r="P20" i="3"/>
  <c r="Q20" i="3"/>
  <c r="R20" i="3"/>
  <c r="D20" i="3"/>
  <c r="C21" i="3"/>
  <c r="G21" i="3"/>
  <c r="H21" i="3"/>
  <c r="I21" i="3"/>
  <c r="J21" i="3"/>
  <c r="K21" i="3"/>
  <c r="L21" i="3"/>
  <c r="M21" i="3"/>
  <c r="N21" i="3"/>
  <c r="O21" i="3"/>
  <c r="B14" i="2"/>
  <c r="P13" i="2"/>
  <c r="Q13" i="2"/>
  <c r="R13" i="2"/>
  <c r="D13" i="2"/>
  <c r="C14" i="2"/>
  <c r="P14" i="2"/>
  <c r="Q14" i="2"/>
  <c r="R14" i="2"/>
  <c r="D14" i="2"/>
  <c r="G14" i="2"/>
  <c r="H14" i="2"/>
  <c r="I14" i="2"/>
  <c r="J14" i="2"/>
  <c r="K14" i="2"/>
  <c r="L14" i="2"/>
  <c r="M14" i="2"/>
  <c r="N14" i="2"/>
  <c r="O14" i="2"/>
  <c r="B15" i="2"/>
  <c r="C15" i="2"/>
  <c r="P15" i="2"/>
  <c r="Q15" i="2"/>
  <c r="R15" i="2"/>
  <c r="D15" i="2"/>
  <c r="G15" i="2"/>
  <c r="H15" i="2"/>
  <c r="I15" i="2"/>
  <c r="J15" i="2"/>
  <c r="K15" i="2"/>
  <c r="L15" i="2"/>
  <c r="M15" i="2"/>
  <c r="N15" i="2"/>
  <c r="O15" i="2"/>
  <c r="B16" i="2"/>
  <c r="C16" i="2"/>
  <c r="P16" i="2"/>
  <c r="Q16" i="2"/>
  <c r="R16" i="2"/>
  <c r="D16" i="2"/>
  <c r="G16" i="2"/>
  <c r="H16" i="2"/>
  <c r="I16" i="2"/>
  <c r="J16" i="2"/>
  <c r="K16" i="2"/>
  <c r="L16" i="2"/>
  <c r="M16" i="2"/>
  <c r="N16" i="2"/>
  <c r="O16" i="2"/>
  <c r="B17" i="2"/>
  <c r="C17" i="2"/>
  <c r="P17" i="2"/>
  <c r="Q17" i="2"/>
  <c r="R17" i="2"/>
  <c r="D17" i="2"/>
  <c r="G17" i="2"/>
  <c r="H17" i="2"/>
  <c r="I17" i="2"/>
  <c r="J17" i="2"/>
  <c r="K17" i="2"/>
  <c r="L17" i="2"/>
  <c r="M17" i="2"/>
  <c r="N17" i="2"/>
  <c r="O17" i="2"/>
  <c r="B18" i="2"/>
  <c r="C18" i="2"/>
  <c r="P18" i="2"/>
  <c r="Q18" i="2"/>
  <c r="R18" i="2"/>
  <c r="D18" i="2"/>
  <c r="G18" i="2"/>
  <c r="H18" i="2"/>
  <c r="I18" i="2"/>
  <c r="J18" i="2"/>
  <c r="K18" i="2"/>
  <c r="L18" i="2"/>
  <c r="M18" i="2"/>
  <c r="N18" i="2"/>
  <c r="O18" i="2"/>
  <c r="B19" i="2"/>
  <c r="C19" i="2"/>
  <c r="P19" i="2"/>
  <c r="Q19" i="2"/>
  <c r="R19" i="2"/>
  <c r="D19" i="2"/>
  <c r="G19" i="2"/>
  <c r="H19" i="2"/>
  <c r="I19" i="2"/>
  <c r="J19" i="2"/>
  <c r="K19" i="2"/>
  <c r="L19" i="2"/>
  <c r="M19" i="2"/>
  <c r="N19" i="2"/>
  <c r="O19" i="2"/>
  <c r="B20" i="2"/>
  <c r="C20" i="2"/>
  <c r="P20" i="2"/>
  <c r="Q20" i="2"/>
  <c r="R20" i="2"/>
  <c r="D20" i="2"/>
  <c r="G20" i="2"/>
  <c r="H20" i="2"/>
  <c r="I20" i="2"/>
  <c r="J20" i="2"/>
  <c r="K20" i="2"/>
  <c r="L20" i="2"/>
  <c r="M20" i="2"/>
  <c r="N20" i="2"/>
  <c r="O20" i="2"/>
  <c r="B21" i="2"/>
  <c r="C21" i="2"/>
  <c r="P21" i="2"/>
  <c r="Q21" i="2"/>
  <c r="R21" i="2"/>
  <c r="D21" i="2"/>
  <c r="G21" i="2"/>
  <c r="H21" i="2"/>
  <c r="I21" i="2"/>
  <c r="J21" i="2"/>
  <c r="K21" i="2"/>
  <c r="L21" i="2"/>
  <c r="M21" i="2"/>
  <c r="N21" i="2"/>
  <c r="O21" i="2"/>
  <c r="B22" i="2"/>
  <c r="C22" i="2"/>
  <c r="P22" i="2"/>
  <c r="Q22" i="2"/>
  <c r="R22" i="2"/>
  <c r="D22" i="2"/>
  <c r="G22" i="2"/>
  <c r="H22" i="2"/>
  <c r="I22" i="2"/>
  <c r="J22" i="2"/>
  <c r="K22" i="2"/>
  <c r="L22" i="2"/>
  <c r="M22" i="2"/>
  <c r="N22" i="2"/>
  <c r="O22" i="2"/>
  <c r="B23" i="2"/>
  <c r="C23" i="2"/>
  <c r="P23" i="2"/>
  <c r="Q23" i="2"/>
  <c r="R23" i="2"/>
  <c r="D23" i="2"/>
  <c r="G23" i="2"/>
  <c r="H23" i="2"/>
  <c r="I23" i="2"/>
  <c r="J23" i="2"/>
  <c r="K23" i="2"/>
  <c r="L23" i="2"/>
  <c r="M23" i="2"/>
  <c r="N23" i="2"/>
  <c r="O23" i="2"/>
  <c r="C2" i="2"/>
  <c r="P2" i="2"/>
  <c r="Q2" i="2"/>
  <c r="R2" i="2"/>
  <c r="D2" i="2"/>
  <c r="C3" i="2"/>
  <c r="P3" i="2"/>
  <c r="Q3" i="2"/>
  <c r="R3" i="2"/>
  <c r="D3" i="2"/>
  <c r="C4" i="2"/>
  <c r="P4" i="2"/>
  <c r="Q4" i="2"/>
  <c r="R4" i="2"/>
  <c r="D4" i="2"/>
  <c r="C5" i="2"/>
  <c r="P5" i="2"/>
  <c r="Q5" i="2"/>
  <c r="R5" i="2"/>
  <c r="D5" i="2"/>
  <c r="C6" i="2"/>
  <c r="P6" i="2"/>
  <c r="Q6" i="2"/>
  <c r="R6" i="2"/>
  <c r="D6" i="2"/>
  <c r="C7" i="2"/>
  <c r="P7" i="2"/>
  <c r="Q7" i="2"/>
  <c r="R7" i="2"/>
  <c r="D7" i="2"/>
  <c r="C8" i="2"/>
  <c r="P8" i="2"/>
  <c r="Q8" i="2"/>
  <c r="R8" i="2"/>
  <c r="D8" i="2"/>
  <c r="C9" i="2"/>
  <c r="P9" i="2"/>
  <c r="Q9" i="2"/>
  <c r="R9" i="2"/>
  <c r="D9" i="2"/>
  <c r="C10" i="2"/>
  <c r="P10" i="2"/>
  <c r="Q10" i="2"/>
  <c r="R10" i="2"/>
  <c r="D10" i="2"/>
  <c r="C11" i="2"/>
  <c r="P11" i="2"/>
  <c r="Q11" i="2"/>
  <c r="R11" i="2"/>
  <c r="D11" i="2"/>
  <c r="C12" i="2"/>
  <c r="P12" i="2"/>
  <c r="Q12" i="2"/>
  <c r="R12" i="2"/>
  <c r="D12" i="2"/>
  <c r="C13" i="2"/>
  <c r="I4" i="3"/>
  <c r="I5" i="3"/>
  <c r="I6" i="3"/>
  <c r="I7" i="3"/>
  <c r="I8" i="3"/>
  <c r="I9" i="3"/>
  <c r="I10" i="3"/>
  <c r="I11" i="3"/>
  <c r="I12" i="3"/>
  <c r="I13" i="3"/>
  <c r="I2" i="3"/>
  <c r="I3" i="3"/>
  <c r="I14" i="3"/>
  <c r="I15" i="3"/>
  <c r="I16" i="3"/>
  <c r="I17" i="3"/>
  <c r="I18" i="3"/>
  <c r="I19" i="3"/>
  <c r="I20" i="3"/>
  <c r="H2" i="29"/>
  <c r="H2" i="28"/>
  <c r="H2" i="27"/>
  <c r="H2" i="26"/>
  <c r="H2" i="22"/>
  <c r="H2" i="18"/>
  <c r="H2" i="12"/>
  <c r="H2" i="11"/>
  <c r="H3" i="3"/>
  <c r="H4" i="3"/>
  <c r="H5" i="3"/>
  <c r="H6" i="3"/>
  <c r="H7" i="3"/>
  <c r="H8" i="3"/>
  <c r="H9" i="3"/>
  <c r="H10" i="3"/>
  <c r="H11" i="3"/>
  <c r="H12" i="3"/>
  <c r="H13" i="3"/>
  <c r="H14" i="3"/>
  <c r="H15" i="3"/>
  <c r="H16" i="3"/>
  <c r="H17" i="3"/>
  <c r="H18" i="3"/>
  <c r="H19" i="3"/>
  <c r="H20" i="3"/>
  <c r="H2" i="3"/>
  <c r="B3" i="3"/>
  <c r="B4" i="3"/>
  <c r="B5" i="3"/>
  <c r="B6" i="3"/>
  <c r="B7" i="3"/>
  <c r="B8" i="3"/>
  <c r="B9" i="3"/>
  <c r="B10" i="3"/>
  <c r="B11" i="3"/>
  <c r="B12" i="3"/>
  <c r="B13" i="3"/>
  <c r="B14" i="3"/>
  <c r="B15" i="3"/>
  <c r="B16" i="3"/>
  <c r="B17" i="3"/>
  <c r="B18" i="3"/>
  <c r="B19" i="3"/>
  <c r="B20" i="3"/>
  <c r="B2" i="29"/>
  <c r="B2" i="28"/>
  <c r="B2" i="27"/>
  <c r="B2" i="26"/>
  <c r="B2" i="22"/>
  <c r="B2" i="18"/>
  <c r="B2" i="12"/>
  <c r="B2" i="11"/>
  <c r="B2" i="3"/>
  <c r="B3" i="2"/>
  <c r="B4" i="2"/>
  <c r="B5" i="2"/>
  <c r="B6" i="2"/>
  <c r="B7" i="2"/>
  <c r="B8" i="2"/>
  <c r="B9" i="2"/>
  <c r="B10" i="2"/>
  <c r="B11" i="2"/>
  <c r="B12" i="2"/>
  <c r="B13" i="2"/>
  <c r="B2" i="2"/>
  <c r="H3" i="2"/>
  <c r="H4" i="2"/>
  <c r="H5" i="2"/>
  <c r="H6" i="2"/>
  <c r="H7" i="2"/>
  <c r="H8" i="2"/>
  <c r="H9" i="2"/>
  <c r="H10" i="2"/>
  <c r="H11" i="2"/>
  <c r="H12" i="2"/>
  <c r="H13" i="2"/>
  <c r="H2" i="2"/>
  <c r="D104" i="23"/>
  <c r="E104" i="23"/>
  <c r="F104" i="23"/>
  <c r="G104" i="23"/>
  <c r="H104" i="23"/>
  <c r="I104" i="23"/>
  <c r="J104" i="23"/>
  <c r="K104" i="23"/>
  <c r="L104" i="23"/>
  <c r="M104" i="23"/>
  <c r="Q104" i="23"/>
  <c r="R104" i="23"/>
  <c r="D105" i="23"/>
  <c r="E105" i="23"/>
  <c r="F105" i="23"/>
  <c r="G105" i="23"/>
  <c r="H105" i="23"/>
  <c r="I105" i="23"/>
  <c r="J105" i="23"/>
  <c r="K105" i="23"/>
  <c r="L105" i="23"/>
  <c r="M105" i="23"/>
  <c r="Q105" i="23"/>
  <c r="R105" i="23"/>
  <c r="D106" i="23"/>
  <c r="E106" i="23"/>
  <c r="F106" i="23"/>
  <c r="G106" i="23"/>
  <c r="H106" i="23"/>
  <c r="I106" i="23"/>
  <c r="J106" i="23"/>
  <c r="K106" i="23"/>
  <c r="L106" i="23"/>
  <c r="M106" i="23"/>
  <c r="Q106" i="23"/>
  <c r="R106" i="23"/>
  <c r="D107" i="23"/>
  <c r="E107" i="23"/>
  <c r="F107" i="23"/>
  <c r="G107" i="23"/>
  <c r="H107" i="23"/>
  <c r="I107" i="23"/>
  <c r="J107" i="23"/>
  <c r="K107" i="23"/>
  <c r="L107" i="23"/>
  <c r="M107" i="23"/>
  <c r="Q107" i="23"/>
  <c r="R107" i="23"/>
  <c r="D108" i="23"/>
  <c r="E108" i="23"/>
  <c r="F108" i="23"/>
  <c r="G108" i="23"/>
  <c r="H108" i="23"/>
  <c r="I108" i="23"/>
  <c r="J108" i="23"/>
  <c r="K108" i="23"/>
  <c r="L108" i="23"/>
  <c r="M108" i="23"/>
  <c r="Q108" i="23"/>
  <c r="R108" i="23"/>
  <c r="D109" i="23"/>
  <c r="E109" i="23"/>
  <c r="F109" i="23"/>
  <c r="G109" i="23"/>
  <c r="H109" i="23"/>
  <c r="I109" i="23"/>
  <c r="J109" i="23"/>
  <c r="K109" i="23"/>
  <c r="L109" i="23"/>
  <c r="M109" i="23"/>
  <c r="Q109" i="23"/>
  <c r="R109" i="23"/>
  <c r="D110" i="23"/>
  <c r="E110" i="23"/>
  <c r="F110" i="23"/>
  <c r="G110" i="23"/>
  <c r="H110" i="23"/>
  <c r="I110" i="23"/>
  <c r="J110" i="23"/>
  <c r="K110" i="23"/>
  <c r="L110" i="23"/>
  <c r="M110" i="23"/>
  <c r="Q110" i="23"/>
  <c r="R110" i="23"/>
  <c r="D111" i="23"/>
  <c r="E111" i="23"/>
  <c r="F111" i="23"/>
  <c r="G111" i="23"/>
  <c r="H111" i="23"/>
  <c r="I111" i="23"/>
  <c r="J111" i="23"/>
  <c r="K111" i="23"/>
  <c r="L111" i="23"/>
  <c r="M111" i="23"/>
  <c r="Q111" i="23"/>
  <c r="R111" i="23"/>
  <c r="D112" i="23"/>
  <c r="E112" i="23"/>
  <c r="F112" i="23"/>
  <c r="G112" i="23"/>
  <c r="H112" i="23"/>
  <c r="I112" i="23"/>
  <c r="J112" i="23"/>
  <c r="K112" i="23"/>
  <c r="L112" i="23"/>
  <c r="M112" i="23"/>
  <c r="Q112" i="23"/>
  <c r="R112" i="23"/>
  <c r="D113" i="23"/>
  <c r="E113" i="23"/>
  <c r="F113" i="23"/>
  <c r="G113" i="23"/>
  <c r="H113" i="23"/>
  <c r="I113" i="23"/>
  <c r="J113" i="23"/>
  <c r="K113" i="23"/>
  <c r="L113" i="23"/>
  <c r="M113" i="23"/>
  <c r="Q113" i="23"/>
  <c r="R113" i="23"/>
  <c r="D114" i="23"/>
  <c r="E114" i="23"/>
  <c r="F114" i="23"/>
  <c r="G114" i="23"/>
  <c r="H114" i="23"/>
  <c r="I114" i="23"/>
  <c r="J114" i="23"/>
  <c r="K114" i="23"/>
  <c r="L114" i="23"/>
  <c r="M114" i="23"/>
  <c r="Q114" i="23"/>
  <c r="R114" i="23"/>
  <c r="D115" i="23"/>
  <c r="E115" i="23"/>
  <c r="F115" i="23"/>
  <c r="G115" i="23"/>
  <c r="H115" i="23"/>
  <c r="I115" i="23"/>
  <c r="J115" i="23"/>
  <c r="K115" i="23"/>
  <c r="L115" i="23"/>
  <c r="M115" i="23"/>
  <c r="Q115" i="23"/>
  <c r="R115" i="23"/>
  <c r="D116" i="23"/>
  <c r="E116" i="23"/>
  <c r="F116" i="23"/>
  <c r="G116" i="23"/>
  <c r="H116" i="23"/>
  <c r="I116" i="23"/>
  <c r="J116" i="23"/>
  <c r="K116" i="23"/>
  <c r="L116" i="23"/>
  <c r="M116" i="23"/>
  <c r="Q116" i="23"/>
  <c r="R116" i="23"/>
  <c r="D117" i="23"/>
  <c r="E117" i="23"/>
  <c r="F117" i="23"/>
  <c r="G117" i="23"/>
  <c r="H117" i="23"/>
  <c r="I117" i="23"/>
  <c r="J117" i="23"/>
  <c r="K117" i="23"/>
  <c r="L117" i="23"/>
  <c r="M117" i="23"/>
  <c r="Q117" i="23"/>
  <c r="R117" i="23"/>
  <c r="D118" i="23"/>
  <c r="E118" i="23"/>
  <c r="F118" i="23"/>
  <c r="G118" i="23"/>
  <c r="H118" i="23"/>
  <c r="I118" i="23"/>
  <c r="J118" i="23"/>
  <c r="K118" i="23"/>
  <c r="L118" i="23"/>
  <c r="M118" i="23"/>
  <c r="Q118" i="23"/>
  <c r="R118" i="23"/>
  <c r="D119" i="23"/>
  <c r="E119" i="23"/>
  <c r="F119" i="23"/>
  <c r="G119" i="23"/>
  <c r="H119" i="23"/>
  <c r="I119" i="23"/>
  <c r="J119" i="23"/>
  <c r="K119" i="23"/>
  <c r="L119" i="23"/>
  <c r="M119" i="23"/>
  <c r="Q119" i="23"/>
  <c r="R119" i="23"/>
  <c r="D120" i="23"/>
  <c r="E120" i="23"/>
  <c r="F120" i="23"/>
  <c r="G120" i="23"/>
  <c r="H120" i="23"/>
  <c r="I120" i="23"/>
  <c r="J120" i="23"/>
  <c r="K120" i="23"/>
  <c r="L120" i="23"/>
  <c r="M120" i="23"/>
  <c r="Q120" i="23"/>
  <c r="R120" i="23"/>
  <c r="D121" i="23"/>
  <c r="E121" i="23"/>
  <c r="F121" i="23"/>
  <c r="G121" i="23"/>
  <c r="H121" i="23"/>
  <c r="I121" i="23"/>
  <c r="J121" i="23"/>
  <c r="K121" i="23"/>
  <c r="L121" i="23"/>
  <c r="M121" i="23"/>
  <c r="Q121" i="23"/>
  <c r="R121" i="23"/>
  <c r="D122" i="23"/>
  <c r="E122" i="23"/>
  <c r="F122" i="23"/>
  <c r="G122" i="23"/>
  <c r="H122" i="23"/>
  <c r="I122" i="23"/>
  <c r="J122" i="23"/>
  <c r="K122" i="23"/>
  <c r="L122" i="23"/>
  <c r="M122" i="23"/>
  <c r="Q122" i="23"/>
  <c r="R122" i="23"/>
  <c r="D123" i="23"/>
  <c r="E123" i="23"/>
  <c r="F123" i="23"/>
  <c r="G123" i="23"/>
  <c r="H123" i="23"/>
  <c r="I123" i="23"/>
  <c r="J123" i="23"/>
  <c r="K123" i="23"/>
  <c r="L123" i="23"/>
  <c r="M123" i="23"/>
  <c r="Q123" i="23"/>
  <c r="R123" i="23"/>
  <c r="D124" i="23"/>
  <c r="E124" i="23"/>
  <c r="F124" i="23"/>
  <c r="G124" i="23"/>
  <c r="H124" i="23"/>
  <c r="I124" i="23"/>
  <c r="J124" i="23"/>
  <c r="K124" i="23"/>
  <c r="L124" i="23"/>
  <c r="M124" i="23"/>
  <c r="Q124" i="23"/>
  <c r="R124" i="23"/>
  <c r="D125" i="23"/>
  <c r="E125" i="23"/>
  <c r="F125" i="23"/>
  <c r="G125" i="23"/>
  <c r="H125" i="23"/>
  <c r="I125" i="23"/>
  <c r="J125" i="23"/>
  <c r="K125" i="23"/>
  <c r="L125" i="23"/>
  <c r="M125" i="23"/>
  <c r="Q125" i="23"/>
  <c r="R125" i="23"/>
  <c r="D126" i="23"/>
  <c r="E126" i="23"/>
  <c r="F126" i="23"/>
  <c r="G126" i="23"/>
  <c r="H126" i="23"/>
  <c r="I126" i="23"/>
  <c r="J126" i="23"/>
  <c r="K126" i="23"/>
  <c r="L126" i="23"/>
  <c r="M126" i="23"/>
  <c r="Q126" i="23"/>
  <c r="R126" i="23"/>
  <c r="N104" i="23"/>
  <c r="O104" i="23"/>
  <c r="N105" i="23"/>
  <c r="O105" i="23"/>
  <c r="N106" i="23"/>
  <c r="O106" i="23"/>
  <c r="N107" i="23"/>
  <c r="O107" i="23"/>
  <c r="N108" i="23"/>
  <c r="O108" i="23"/>
  <c r="N109" i="23"/>
  <c r="O109" i="23"/>
  <c r="N110" i="23"/>
  <c r="O110" i="23"/>
  <c r="N111" i="23"/>
  <c r="O111" i="23"/>
  <c r="N112" i="23"/>
  <c r="O112" i="23"/>
  <c r="N113" i="23"/>
  <c r="O113" i="23"/>
  <c r="N114" i="23"/>
  <c r="O114" i="23"/>
  <c r="N115" i="23"/>
  <c r="O115" i="23"/>
  <c r="N116" i="23"/>
  <c r="O116" i="23"/>
  <c r="N117" i="23"/>
  <c r="O117" i="23"/>
  <c r="N118" i="23"/>
  <c r="O118" i="23"/>
  <c r="N119" i="23"/>
  <c r="O119" i="23"/>
  <c r="N120" i="23"/>
  <c r="O120" i="23"/>
  <c r="N121" i="23"/>
  <c r="O121" i="23"/>
  <c r="N122" i="23"/>
  <c r="O122" i="23"/>
  <c r="N123" i="23"/>
  <c r="O123" i="23"/>
  <c r="N124" i="23"/>
  <c r="O124" i="23"/>
  <c r="N125" i="23"/>
  <c r="O125" i="23"/>
  <c r="N126" i="23"/>
  <c r="O126" i="23"/>
  <c r="H65" i="23"/>
  <c r="H76" i="23"/>
  <c r="D58" i="23"/>
  <c r="E58" i="23"/>
  <c r="F58" i="23"/>
  <c r="G58" i="23"/>
  <c r="H58" i="23"/>
  <c r="I58" i="23"/>
  <c r="J58" i="23"/>
  <c r="M58" i="23"/>
  <c r="Q58" i="23"/>
  <c r="N3" i="23"/>
  <c r="O3" i="23"/>
  <c r="N4" i="23"/>
  <c r="O4" i="23"/>
  <c r="N5" i="23"/>
  <c r="O5" i="23"/>
  <c r="N6" i="23"/>
  <c r="O6" i="23"/>
  <c r="N7" i="23"/>
  <c r="O7" i="23"/>
  <c r="N8" i="23"/>
  <c r="O8" i="23"/>
  <c r="N9" i="23"/>
  <c r="O9" i="23"/>
  <c r="N10" i="23"/>
  <c r="O10" i="23"/>
  <c r="N11" i="23"/>
  <c r="O11" i="23"/>
  <c r="N12" i="23"/>
  <c r="O12" i="23"/>
  <c r="N13" i="23"/>
  <c r="O13" i="23"/>
  <c r="N14" i="23"/>
  <c r="O14" i="23"/>
  <c r="N15" i="23"/>
  <c r="O15" i="23"/>
  <c r="N16" i="23"/>
  <c r="O16" i="23"/>
  <c r="N17" i="23"/>
  <c r="O17" i="23"/>
  <c r="N18" i="23"/>
  <c r="O18" i="23"/>
  <c r="N19" i="23"/>
  <c r="O19" i="23"/>
  <c r="N20" i="23"/>
  <c r="O20" i="23"/>
  <c r="N21" i="23"/>
  <c r="O21" i="23"/>
  <c r="N22" i="23"/>
  <c r="O22" i="23"/>
  <c r="N23" i="23"/>
  <c r="O23" i="23"/>
  <c r="N24" i="23"/>
  <c r="O24" i="23"/>
  <c r="N25" i="23"/>
  <c r="O25" i="23"/>
  <c r="N26" i="23"/>
  <c r="O26" i="23"/>
  <c r="N27" i="23"/>
  <c r="O27" i="23"/>
  <c r="N28" i="23"/>
  <c r="O28" i="23"/>
  <c r="N29" i="23"/>
  <c r="O29" i="23"/>
  <c r="N30" i="23"/>
  <c r="O30" i="23"/>
  <c r="N31" i="23"/>
  <c r="O31" i="23"/>
  <c r="N32" i="23"/>
  <c r="O32" i="23"/>
  <c r="N33" i="23"/>
  <c r="O33" i="23"/>
  <c r="N34" i="23"/>
  <c r="O34" i="23"/>
  <c r="N35" i="23"/>
  <c r="O35" i="23"/>
  <c r="N36" i="23"/>
  <c r="O36" i="23"/>
  <c r="N37" i="23"/>
  <c r="O37" i="23"/>
  <c r="N39" i="23"/>
  <c r="O39" i="23"/>
  <c r="N40" i="23"/>
  <c r="O40" i="23"/>
  <c r="N41" i="23"/>
  <c r="O41" i="23"/>
  <c r="N42" i="23"/>
  <c r="O42" i="23"/>
  <c r="N43" i="23"/>
  <c r="O43" i="23"/>
  <c r="N44" i="23"/>
  <c r="O44" i="23"/>
  <c r="N45" i="23"/>
  <c r="O45" i="23"/>
  <c r="N46" i="23"/>
  <c r="O46" i="23"/>
  <c r="N47" i="23"/>
  <c r="O47" i="23"/>
  <c r="N48" i="23"/>
  <c r="O48" i="23"/>
  <c r="N49" i="23"/>
  <c r="O49" i="23"/>
  <c r="N50" i="23"/>
  <c r="O50" i="23"/>
  <c r="N51" i="23"/>
  <c r="O51" i="23"/>
  <c r="N52" i="23"/>
  <c r="O52" i="23"/>
  <c r="N53" i="23"/>
  <c r="O53" i="23"/>
  <c r="N54" i="23"/>
  <c r="O54" i="23"/>
  <c r="N55" i="23"/>
  <c r="O55" i="23"/>
  <c r="N56" i="23"/>
  <c r="O56" i="23"/>
  <c r="N57" i="23"/>
  <c r="O57" i="23"/>
  <c r="N58" i="23"/>
  <c r="O58" i="23"/>
  <c r="N59" i="23"/>
  <c r="O59" i="23"/>
  <c r="N60" i="23"/>
  <c r="O60" i="23"/>
  <c r="N61" i="23"/>
  <c r="O61" i="23"/>
  <c r="N62" i="23"/>
  <c r="O62" i="23"/>
  <c r="N63" i="23"/>
  <c r="O63" i="23"/>
  <c r="N64" i="23"/>
  <c r="O64" i="23"/>
  <c r="N65" i="23"/>
  <c r="O65" i="23"/>
  <c r="N66" i="23"/>
  <c r="O66" i="23"/>
  <c r="N67" i="23"/>
  <c r="O67" i="23"/>
  <c r="N68" i="23"/>
  <c r="O68" i="23"/>
  <c r="N69" i="23"/>
  <c r="O69" i="23"/>
  <c r="N70" i="23"/>
  <c r="O70" i="23"/>
  <c r="N71" i="23"/>
  <c r="O71" i="23"/>
  <c r="N72" i="23"/>
  <c r="O72" i="23"/>
  <c r="N73" i="23"/>
  <c r="O73" i="23"/>
  <c r="N74" i="23"/>
  <c r="O74" i="23"/>
  <c r="N75" i="23"/>
  <c r="O75" i="23"/>
  <c r="N76" i="23"/>
  <c r="O76" i="23"/>
  <c r="N77" i="23"/>
  <c r="O77" i="23"/>
  <c r="N78" i="23"/>
  <c r="O78" i="23"/>
  <c r="N79" i="23"/>
  <c r="O79" i="23"/>
  <c r="N80" i="23"/>
  <c r="O80" i="23"/>
  <c r="N81" i="23"/>
  <c r="O81" i="23"/>
  <c r="N82" i="23"/>
  <c r="O82" i="23"/>
  <c r="N83" i="23"/>
  <c r="O83" i="23"/>
  <c r="N84" i="23"/>
  <c r="O84" i="23"/>
  <c r="N85" i="23"/>
  <c r="O85" i="23"/>
  <c r="N86" i="23"/>
  <c r="O86" i="23"/>
  <c r="N87" i="23"/>
  <c r="O87" i="23"/>
  <c r="N88" i="23"/>
  <c r="O88" i="23"/>
  <c r="N89" i="23"/>
  <c r="O89" i="23"/>
  <c r="N90" i="23"/>
  <c r="O90" i="23"/>
  <c r="N91" i="23"/>
  <c r="O91" i="23"/>
  <c r="N92" i="23"/>
  <c r="O92" i="23"/>
  <c r="N93" i="23"/>
  <c r="O93" i="23"/>
  <c r="N94" i="23"/>
  <c r="O94" i="23"/>
  <c r="N95" i="23"/>
  <c r="O95" i="23"/>
  <c r="N96" i="23"/>
  <c r="O96" i="23"/>
  <c r="N97" i="23"/>
  <c r="O97" i="23"/>
  <c r="N98" i="23"/>
  <c r="O98" i="23"/>
  <c r="N99" i="23"/>
  <c r="O99" i="23"/>
  <c r="N100" i="23"/>
  <c r="O100" i="23"/>
  <c r="N101" i="23"/>
  <c r="O101" i="23"/>
  <c r="N102" i="23"/>
  <c r="O102" i="23"/>
  <c r="N103" i="23"/>
  <c r="O103" i="23"/>
  <c r="D3" i="23"/>
  <c r="E3" i="23"/>
  <c r="F3" i="23"/>
  <c r="G3" i="23"/>
  <c r="H3" i="23"/>
  <c r="I3" i="23"/>
  <c r="J3" i="23"/>
  <c r="K3" i="23"/>
  <c r="L3" i="23"/>
  <c r="M3" i="23"/>
  <c r="Q3" i="23"/>
  <c r="R3" i="23"/>
  <c r="D4" i="23"/>
  <c r="E4" i="23"/>
  <c r="F4" i="23"/>
  <c r="G4" i="23"/>
  <c r="H4" i="23"/>
  <c r="I4" i="23"/>
  <c r="J4" i="23"/>
  <c r="K4" i="23"/>
  <c r="L4" i="23"/>
  <c r="M4" i="23"/>
  <c r="Q4" i="23"/>
  <c r="R4" i="23"/>
  <c r="D5" i="23"/>
  <c r="E5" i="23"/>
  <c r="F5" i="23"/>
  <c r="K5" i="23"/>
  <c r="L5" i="23"/>
  <c r="M5" i="23"/>
  <c r="Q5" i="23"/>
  <c r="R5" i="23"/>
  <c r="D6" i="23"/>
  <c r="E6" i="23"/>
  <c r="F6" i="23"/>
  <c r="K6" i="23"/>
  <c r="L6" i="23"/>
  <c r="M6" i="23"/>
  <c r="Q6" i="23"/>
  <c r="R6" i="23"/>
  <c r="D7" i="23"/>
  <c r="E7" i="23"/>
  <c r="F7" i="23"/>
  <c r="K7" i="23"/>
  <c r="L7" i="23"/>
  <c r="M7" i="23"/>
  <c r="Q7" i="23"/>
  <c r="R7" i="23"/>
  <c r="D8" i="23"/>
  <c r="E8" i="23"/>
  <c r="F8" i="23"/>
  <c r="G8" i="23"/>
  <c r="H8" i="23"/>
  <c r="Q8" i="23"/>
  <c r="R8" i="23"/>
  <c r="D9" i="23"/>
  <c r="I9" i="23"/>
  <c r="J9" i="23"/>
  <c r="K9" i="23"/>
  <c r="L9" i="23"/>
  <c r="M9" i="23"/>
  <c r="Q9" i="23"/>
  <c r="R9" i="23"/>
  <c r="D10" i="23"/>
  <c r="E10" i="23"/>
  <c r="J10" i="23"/>
  <c r="K10" i="23"/>
  <c r="L10" i="23"/>
  <c r="M10" i="23"/>
  <c r="Q10" i="23"/>
  <c r="R10" i="23"/>
  <c r="D11" i="23"/>
  <c r="E11" i="23"/>
  <c r="F11" i="23"/>
  <c r="G11" i="23"/>
  <c r="M11" i="23"/>
  <c r="Q11" i="23"/>
  <c r="R11" i="23"/>
  <c r="D12" i="23"/>
  <c r="E12" i="23"/>
  <c r="F12" i="23"/>
  <c r="G12" i="23"/>
  <c r="H12" i="23"/>
  <c r="Q12" i="23"/>
  <c r="R12" i="23"/>
  <c r="D13" i="23"/>
  <c r="E13" i="23"/>
  <c r="F13" i="23"/>
  <c r="G13" i="23"/>
  <c r="H13" i="23"/>
  <c r="I13" i="23"/>
  <c r="Q13" i="23"/>
  <c r="R13" i="23"/>
  <c r="D14" i="23"/>
  <c r="E14" i="23"/>
  <c r="F14" i="23"/>
  <c r="G14" i="23"/>
  <c r="H14" i="23"/>
  <c r="I14" i="23"/>
  <c r="Q14" i="23"/>
  <c r="R14" i="23"/>
  <c r="D15" i="23"/>
  <c r="E15" i="23"/>
  <c r="F15" i="23"/>
  <c r="G15" i="23"/>
  <c r="H15" i="23"/>
  <c r="I15" i="23"/>
  <c r="J15" i="23"/>
  <c r="K15" i="23"/>
  <c r="L15" i="23"/>
  <c r="M15" i="23"/>
  <c r="Q15" i="23"/>
  <c r="R15" i="23"/>
  <c r="D16" i="23"/>
  <c r="E16" i="23"/>
  <c r="F16" i="23"/>
  <c r="G16" i="23"/>
  <c r="H16" i="23"/>
  <c r="I16" i="23"/>
  <c r="J16" i="23"/>
  <c r="K16" i="23"/>
  <c r="L16" i="23"/>
  <c r="M16" i="23"/>
  <c r="Q16" i="23"/>
  <c r="R16" i="23"/>
  <c r="D17" i="23"/>
  <c r="E17" i="23"/>
  <c r="F17" i="23"/>
  <c r="G17" i="23"/>
  <c r="H17" i="23"/>
  <c r="I17" i="23"/>
  <c r="J17" i="23"/>
  <c r="K17" i="23"/>
  <c r="L17" i="23"/>
  <c r="M17" i="23"/>
  <c r="Q17" i="23"/>
  <c r="R17" i="23"/>
  <c r="D18" i="23"/>
  <c r="E18" i="23"/>
  <c r="F18" i="23"/>
  <c r="G18" i="23"/>
  <c r="H18" i="23"/>
  <c r="I18" i="23"/>
  <c r="J18" i="23"/>
  <c r="K18" i="23"/>
  <c r="L18" i="23"/>
  <c r="M18" i="23"/>
  <c r="Q18" i="23"/>
  <c r="R18" i="23"/>
  <c r="D19" i="23"/>
  <c r="E19" i="23"/>
  <c r="F19" i="23"/>
  <c r="G19" i="23"/>
  <c r="H19" i="23"/>
  <c r="I19" i="23"/>
  <c r="J19" i="23"/>
  <c r="K19" i="23"/>
  <c r="L19" i="23"/>
  <c r="M19" i="23"/>
  <c r="Q19" i="23"/>
  <c r="R19" i="23"/>
  <c r="D20" i="23"/>
  <c r="E20" i="23"/>
  <c r="F20" i="23"/>
  <c r="G20" i="23"/>
  <c r="H20" i="23"/>
  <c r="I20" i="23"/>
  <c r="J20" i="23"/>
  <c r="K20" i="23"/>
  <c r="L20" i="23"/>
  <c r="M20" i="23"/>
  <c r="Q20" i="23"/>
  <c r="R20" i="23"/>
  <c r="D21" i="23"/>
  <c r="E21" i="23"/>
  <c r="F21" i="23"/>
  <c r="G21" i="23"/>
  <c r="H21" i="23"/>
  <c r="I21" i="23"/>
  <c r="J21" i="23"/>
  <c r="K21" i="23"/>
  <c r="L21" i="23"/>
  <c r="M21" i="23"/>
  <c r="Q21" i="23"/>
  <c r="R21" i="23"/>
  <c r="D22" i="23"/>
  <c r="E22" i="23"/>
  <c r="F22" i="23"/>
  <c r="G22" i="23"/>
  <c r="H22" i="23"/>
  <c r="I22" i="23"/>
  <c r="J22" i="23"/>
  <c r="K22" i="23"/>
  <c r="L22" i="23"/>
  <c r="M22" i="23"/>
  <c r="Q22" i="23"/>
  <c r="R22" i="23"/>
  <c r="D23" i="23"/>
  <c r="E23" i="23"/>
  <c r="F23" i="23"/>
  <c r="G23" i="23"/>
  <c r="H23" i="23"/>
  <c r="I23" i="23"/>
  <c r="J23" i="23"/>
  <c r="K23" i="23"/>
  <c r="L23" i="23"/>
  <c r="M23" i="23"/>
  <c r="Q23" i="23"/>
  <c r="R23" i="23"/>
  <c r="D24" i="23"/>
  <c r="I24" i="23"/>
  <c r="J24" i="23"/>
  <c r="K24" i="23"/>
  <c r="L24" i="23"/>
  <c r="M24" i="23"/>
  <c r="Q24" i="23"/>
  <c r="R24" i="23"/>
  <c r="D25" i="23"/>
  <c r="E25" i="23"/>
  <c r="F25" i="23"/>
  <c r="G25" i="23"/>
  <c r="H25" i="23"/>
  <c r="I25" i="23"/>
  <c r="J25" i="23"/>
  <c r="K25" i="23"/>
  <c r="L25" i="23"/>
  <c r="M25" i="23"/>
  <c r="Q25" i="23"/>
  <c r="R25" i="23"/>
  <c r="D26" i="23"/>
  <c r="E26" i="23"/>
  <c r="F26" i="23"/>
  <c r="G26" i="23"/>
  <c r="H26" i="23"/>
  <c r="I26" i="23"/>
  <c r="J26" i="23"/>
  <c r="K26" i="23"/>
  <c r="L26" i="23"/>
  <c r="M26" i="23"/>
  <c r="Q26" i="23"/>
  <c r="R26" i="23"/>
  <c r="D27" i="23"/>
  <c r="E27" i="23"/>
  <c r="F27" i="23"/>
  <c r="G27" i="23"/>
  <c r="H27" i="23"/>
  <c r="I27" i="23"/>
  <c r="J27" i="23"/>
  <c r="K27" i="23"/>
  <c r="L27" i="23"/>
  <c r="M27" i="23"/>
  <c r="Q27" i="23"/>
  <c r="R27" i="23"/>
  <c r="D28" i="23"/>
  <c r="E28" i="23"/>
  <c r="F28" i="23"/>
  <c r="G28" i="23"/>
  <c r="H28" i="23"/>
  <c r="I28" i="23"/>
  <c r="J28" i="23"/>
  <c r="K28" i="23"/>
  <c r="L28" i="23"/>
  <c r="M28" i="23"/>
  <c r="Q28" i="23"/>
  <c r="R28" i="23"/>
  <c r="D29" i="23"/>
  <c r="E29" i="23"/>
  <c r="F29" i="23"/>
  <c r="G29" i="23"/>
  <c r="H29" i="23"/>
  <c r="I29" i="23"/>
  <c r="J29" i="23"/>
  <c r="K29" i="23"/>
  <c r="L29" i="23"/>
  <c r="M29" i="23"/>
  <c r="Q29" i="23"/>
  <c r="R29" i="23"/>
  <c r="D30" i="23"/>
  <c r="E30" i="23"/>
  <c r="F30" i="23"/>
  <c r="G30" i="23"/>
  <c r="H30" i="23"/>
  <c r="I30" i="23"/>
  <c r="J30" i="23"/>
  <c r="K30" i="23"/>
  <c r="L30" i="23"/>
  <c r="M30" i="23"/>
  <c r="Q30" i="23"/>
  <c r="R30" i="23"/>
  <c r="D31" i="23"/>
  <c r="E31" i="23"/>
  <c r="F31" i="23"/>
  <c r="G31" i="23"/>
  <c r="H31" i="23"/>
  <c r="I31" i="23"/>
  <c r="J31" i="23"/>
  <c r="K31" i="23"/>
  <c r="L31" i="23"/>
  <c r="M31" i="23"/>
  <c r="Q31" i="23"/>
  <c r="R31" i="23"/>
  <c r="D32" i="23"/>
  <c r="E32" i="23"/>
  <c r="F32" i="23"/>
  <c r="G32" i="23"/>
  <c r="H32" i="23"/>
  <c r="I32" i="23"/>
  <c r="J32" i="23"/>
  <c r="K32" i="23"/>
  <c r="L32" i="23"/>
  <c r="M32" i="23"/>
  <c r="Q32" i="23"/>
  <c r="R32" i="23"/>
  <c r="D33" i="23"/>
  <c r="E33" i="23"/>
  <c r="F33" i="23"/>
  <c r="G33" i="23"/>
  <c r="H33" i="23"/>
  <c r="I33" i="23"/>
  <c r="J33" i="23"/>
  <c r="K33" i="23"/>
  <c r="L33" i="23"/>
  <c r="M33" i="23"/>
  <c r="Q33" i="23"/>
  <c r="R33" i="23"/>
  <c r="D34" i="23"/>
  <c r="E34" i="23"/>
  <c r="F34" i="23"/>
  <c r="G34" i="23"/>
  <c r="H34" i="23"/>
  <c r="I34" i="23"/>
  <c r="J34" i="23"/>
  <c r="K34" i="23"/>
  <c r="L34" i="23"/>
  <c r="M34" i="23"/>
  <c r="Q34" i="23"/>
  <c r="R34" i="23"/>
  <c r="D35" i="23"/>
  <c r="E35" i="23"/>
  <c r="F35" i="23"/>
  <c r="G35" i="23"/>
  <c r="H35" i="23"/>
  <c r="I35" i="23"/>
  <c r="J35" i="23"/>
  <c r="K35" i="23"/>
  <c r="L35" i="23"/>
  <c r="M35" i="23"/>
  <c r="Q35" i="23"/>
  <c r="R35" i="23"/>
  <c r="D36" i="23"/>
  <c r="E36" i="23"/>
  <c r="F36" i="23"/>
  <c r="G36" i="23"/>
  <c r="H36" i="23"/>
  <c r="I36" i="23"/>
  <c r="J36" i="23"/>
  <c r="K36" i="23"/>
  <c r="L36" i="23"/>
  <c r="M36" i="23"/>
  <c r="Q36" i="23"/>
  <c r="R36" i="23"/>
  <c r="D37" i="23"/>
  <c r="E37" i="23"/>
  <c r="F37" i="23"/>
  <c r="G37" i="23"/>
  <c r="H37" i="23"/>
  <c r="I37" i="23"/>
  <c r="J37" i="23"/>
  <c r="K37" i="23"/>
  <c r="L37" i="23"/>
  <c r="M37" i="23"/>
  <c r="Q37" i="23"/>
  <c r="R37" i="23"/>
  <c r="Q38" i="23"/>
  <c r="R38" i="23"/>
  <c r="D39" i="23"/>
  <c r="E39" i="23"/>
  <c r="F39" i="23"/>
  <c r="K39" i="23"/>
  <c r="L39" i="23"/>
  <c r="M39" i="23"/>
  <c r="Q39" i="23"/>
  <c r="R39" i="23"/>
  <c r="D40" i="23"/>
  <c r="E40" i="23"/>
  <c r="F40" i="23"/>
  <c r="G40" i="23"/>
  <c r="H40" i="23"/>
  <c r="I40" i="23"/>
  <c r="J40" i="23"/>
  <c r="K40" i="23"/>
  <c r="L40" i="23"/>
  <c r="M40" i="23"/>
  <c r="Q40" i="23"/>
  <c r="R40" i="23"/>
  <c r="D41" i="23"/>
  <c r="E41" i="23"/>
  <c r="F41" i="23"/>
  <c r="G41" i="23"/>
  <c r="H41" i="23"/>
  <c r="I41" i="23"/>
  <c r="J41" i="23"/>
  <c r="K41" i="23"/>
  <c r="L41" i="23"/>
  <c r="M41" i="23"/>
  <c r="Q41" i="23"/>
  <c r="R41" i="23"/>
  <c r="D42" i="23"/>
  <c r="E42" i="23"/>
  <c r="K42" i="23"/>
  <c r="L42" i="23"/>
  <c r="M42" i="23"/>
  <c r="Q42" i="23"/>
  <c r="R42" i="23"/>
  <c r="D43" i="23"/>
  <c r="E43" i="23"/>
  <c r="F43" i="23"/>
  <c r="G43" i="23"/>
  <c r="H43" i="23"/>
  <c r="I43" i="23"/>
  <c r="J43" i="23"/>
  <c r="K43" i="23"/>
  <c r="L43" i="23"/>
  <c r="M43" i="23"/>
  <c r="Q43" i="23"/>
  <c r="R43" i="23"/>
  <c r="D44" i="23"/>
  <c r="E44" i="23"/>
  <c r="F44" i="23"/>
  <c r="G44" i="23"/>
  <c r="H44" i="23"/>
  <c r="I44" i="23"/>
  <c r="J44" i="23"/>
  <c r="K44" i="23"/>
  <c r="L44" i="23"/>
  <c r="M44" i="23"/>
  <c r="Q44" i="23"/>
  <c r="R44" i="23"/>
  <c r="D45" i="23"/>
  <c r="E45" i="23"/>
  <c r="F45" i="23"/>
  <c r="G45" i="23"/>
  <c r="H45" i="23"/>
  <c r="I45" i="23"/>
  <c r="J45" i="23"/>
  <c r="K45" i="23"/>
  <c r="L45" i="23"/>
  <c r="M45" i="23"/>
  <c r="Q45" i="23"/>
  <c r="R45" i="23"/>
  <c r="D46" i="23"/>
  <c r="E46" i="23"/>
  <c r="F46" i="23"/>
  <c r="G46" i="23"/>
  <c r="H46" i="23"/>
  <c r="I46" i="23"/>
  <c r="J46" i="23"/>
  <c r="K46" i="23"/>
  <c r="L46" i="23"/>
  <c r="M46" i="23"/>
  <c r="Q46" i="23"/>
  <c r="R46" i="23"/>
  <c r="D47" i="23"/>
  <c r="E47" i="23"/>
  <c r="F47" i="23"/>
  <c r="G47" i="23"/>
  <c r="H47" i="23"/>
  <c r="I47" i="23"/>
  <c r="J47" i="23"/>
  <c r="K47" i="23"/>
  <c r="L47" i="23"/>
  <c r="M47" i="23"/>
  <c r="Q47" i="23"/>
  <c r="R47" i="23"/>
  <c r="D48" i="23"/>
  <c r="E48" i="23"/>
  <c r="F48" i="23"/>
  <c r="G48" i="23"/>
  <c r="H48" i="23"/>
  <c r="I48" i="23"/>
  <c r="J48" i="23"/>
  <c r="K48" i="23"/>
  <c r="L48" i="23"/>
  <c r="M48" i="23"/>
  <c r="Q48" i="23"/>
  <c r="R48" i="23"/>
  <c r="D49" i="23"/>
  <c r="E49" i="23"/>
  <c r="F49" i="23"/>
  <c r="G49" i="23"/>
  <c r="H49" i="23"/>
  <c r="I49" i="23"/>
  <c r="J49" i="23"/>
  <c r="K49" i="23"/>
  <c r="L49" i="23"/>
  <c r="M49" i="23"/>
  <c r="Q49" i="23"/>
  <c r="R49" i="23"/>
  <c r="D50" i="23"/>
  <c r="E50" i="23"/>
  <c r="F50" i="23"/>
  <c r="G50" i="23"/>
  <c r="H50" i="23"/>
  <c r="I50" i="23"/>
  <c r="J50" i="23"/>
  <c r="K50" i="23"/>
  <c r="L50" i="23"/>
  <c r="M50" i="23"/>
  <c r="Q50" i="23"/>
  <c r="R50" i="23"/>
  <c r="D51" i="23"/>
  <c r="E51" i="23"/>
  <c r="F51" i="23"/>
  <c r="G51" i="23"/>
  <c r="H51" i="23"/>
  <c r="I51" i="23"/>
  <c r="J51" i="23"/>
  <c r="K51" i="23"/>
  <c r="L51" i="23"/>
  <c r="M51" i="23"/>
  <c r="Q51" i="23"/>
  <c r="R51" i="23"/>
  <c r="D52" i="23"/>
  <c r="E52" i="23"/>
  <c r="F52" i="23"/>
  <c r="G52" i="23"/>
  <c r="H52" i="23"/>
  <c r="I52" i="23"/>
  <c r="J52" i="23"/>
  <c r="K52" i="23"/>
  <c r="L52" i="23"/>
  <c r="M52" i="23"/>
  <c r="Q52" i="23"/>
  <c r="R52" i="23"/>
  <c r="D53" i="23"/>
  <c r="E53" i="23"/>
  <c r="F53" i="23"/>
  <c r="G53" i="23"/>
  <c r="H53" i="23"/>
  <c r="I53" i="23"/>
  <c r="J53" i="23"/>
  <c r="K53" i="23"/>
  <c r="L53" i="23"/>
  <c r="M53" i="23"/>
  <c r="Q53" i="23"/>
  <c r="R53" i="23"/>
  <c r="D54" i="23"/>
  <c r="E54" i="23"/>
  <c r="F54" i="23"/>
  <c r="G54" i="23"/>
  <c r="H54" i="23"/>
  <c r="I54" i="23"/>
  <c r="J54" i="23"/>
  <c r="K54" i="23"/>
  <c r="L54" i="23"/>
  <c r="M54" i="23"/>
  <c r="Q54" i="23"/>
  <c r="R54" i="23"/>
  <c r="D55" i="23"/>
  <c r="E55" i="23"/>
  <c r="F55" i="23"/>
  <c r="G55" i="23"/>
  <c r="H55" i="23"/>
  <c r="I55" i="23"/>
  <c r="J55" i="23"/>
  <c r="K55" i="23"/>
  <c r="L55" i="23"/>
  <c r="M55" i="23"/>
  <c r="Q55" i="23"/>
  <c r="R55" i="23"/>
  <c r="D56" i="23"/>
  <c r="E56" i="23"/>
  <c r="F56" i="23"/>
  <c r="G56" i="23"/>
  <c r="H56" i="23"/>
  <c r="I56" i="23"/>
  <c r="J56" i="23"/>
  <c r="K56" i="23"/>
  <c r="L56" i="23"/>
  <c r="M56" i="23"/>
  <c r="Q56" i="23"/>
  <c r="R56" i="23"/>
  <c r="D57" i="23"/>
  <c r="E57" i="23"/>
  <c r="F57" i="23"/>
  <c r="G57" i="23"/>
  <c r="H57" i="23"/>
  <c r="I57" i="23"/>
  <c r="J57" i="23"/>
  <c r="K57" i="23"/>
  <c r="L57" i="23"/>
  <c r="M57" i="23"/>
  <c r="Q57" i="23"/>
  <c r="R57" i="23"/>
  <c r="R58" i="23"/>
  <c r="D59" i="23"/>
  <c r="E59" i="23"/>
  <c r="F59" i="23"/>
  <c r="G59" i="23"/>
  <c r="H59" i="23"/>
  <c r="I59" i="23"/>
  <c r="J59" i="23"/>
  <c r="K59" i="23"/>
  <c r="L59" i="23"/>
  <c r="M59" i="23"/>
  <c r="Q59" i="23"/>
  <c r="R59" i="23"/>
  <c r="D60" i="23"/>
  <c r="E60" i="23"/>
  <c r="F60" i="23"/>
  <c r="G60" i="23"/>
  <c r="H60" i="23"/>
  <c r="I60" i="23"/>
  <c r="J60" i="23"/>
  <c r="K60" i="23"/>
  <c r="L60" i="23"/>
  <c r="M60" i="23"/>
  <c r="Q60" i="23"/>
  <c r="R60" i="23"/>
  <c r="D61" i="23"/>
  <c r="E61" i="23"/>
  <c r="F61" i="23"/>
  <c r="G61" i="23"/>
  <c r="H61" i="23"/>
  <c r="I61" i="23"/>
  <c r="J61" i="23"/>
  <c r="K61" i="23"/>
  <c r="L61" i="23"/>
  <c r="M61" i="23"/>
  <c r="Q61" i="23"/>
  <c r="R61" i="23"/>
  <c r="D62" i="23"/>
  <c r="E62" i="23"/>
  <c r="F62" i="23"/>
  <c r="G62" i="23"/>
  <c r="H62" i="23"/>
  <c r="I62" i="23"/>
  <c r="J62" i="23"/>
  <c r="K62" i="23"/>
  <c r="L62" i="23"/>
  <c r="M62" i="23"/>
  <c r="Q62" i="23"/>
  <c r="R62" i="23"/>
  <c r="D63" i="23"/>
  <c r="E63" i="23"/>
  <c r="F63" i="23"/>
  <c r="G63" i="23"/>
  <c r="H63" i="23"/>
  <c r="I63" i="23"/>
  <c r="J63" i="23"/>
  <c r="K63" i="23"/>
  <c r="L63" i="23"/>
  <c r="M63" i="23"/>
  <c r="Q63" i="23"/>
  <c r="R63" i="23"/>
  <c r="D64" i="23"/>
  <c r="E64" i="23"/>
  <c r="F64" i="23"/>
  <c r="G64" i="23"/>
  <c r="H64" i="23"/>
  <c r="I64" i="23"/>
  <c r="J64" i="23"/>
  <c r="K64" i="23"/>
  <c r="L64" i="23"/>
  <c r="M64" i="23"/>
  <c r="Q64" i="23"/>
  <c r="R64" i="23"/>
  <c r="D65" i="23"/>
  <c r="E65" i="23"/>
  <c r="F65" i="23"/>
  <c r="I65" i="23"/>
  <c r="J65" i="23"/>
  <c r="K65" i="23"/>
  <c r="L65" i="23"/>
  <c r="M65" i="23"/>
  <c r="Q65" i="23"/>
  <c r="R65" i="23"/>
  <c r="D66" i="23"/>
  <c r="E66" i="23"/>
  <c r="F66" i="23"/>
  <c r="G66" i="23"/>
  <c r="H66" i="23"/>
  <c r="I66" i="23"/>
  <c r="Q66" i="23"/>
  <c r="R66" i="23"/>
  <c r="D67" i="23"/>
  <c r="E67" i="23"/>
  <c r="F67" i="23"/>
  <c r="G67" i="23"/>
  <c r="H67" i="23"/>
  <c r="I67" i="23"/>
  <c r="J67" i="23"/>
  <c r="K67" i="23"/>
  <c r="Q67" i="23"/>
  <c r="R67" i="23"/>
  <c r="D68" i="23"/>
  <c r="E68" i="23"/>
  <c r="F68" i="23"/>
  <c r="G68" i="23"/>
  <c r="H68" i="23"/>
  <c r="I68" i="23"/>
  <c r="J68" i="23"/>
  <c r="K68" i="23"/>
  <c r="L68" i="23"/>
  <c r="M68" i="23"/>
  <c r="Q68" i="23"/>
  <c r="R68" i="23"/>
  <c r="D69" i="23"/>
  <c r="E69" i="23"/>
  <c r="F69" i="23"/>
  <c r="G69" i="23"/>
  <c r="H69" i="23"/>
  <c r="I69" i="23"/>
  <c r="J69" i="23"/>
  <c r="K69" i="23"/>
  <c r="L69" i="23"/>
  <c r="M69" i="23"/>
  <c r="Q69" i="23"/>
  <c r="R69" i="23"/>
  <c r="D70" i="23"/>
  <c r="E70" i="23"/>
  <c r="F70" i="23"/>
  <c r="G70" i="23"/>
  <c r="H70" i="23"/>
  <c r="I70" i="23"/>
  <c r="J70" i="23"/>
  <c r="K70" i="23"/>
  <c r="Q70" i="23"/>
  <c r="R70" i="23"/>
  <c r="D71" i="23"/>
  <c r="E71" i="23"/>
  <c r="F71" i="23"/>
  <c r="G71" i="23"/>
  <c r="H71" i="23"/>
  <c r="I71" i="23"/>
  <c r="J71" i="23"/>
  <c r="K71" i="23"/>
  <c r="L71" i="23"/>
  <c r="M71" i="23"/>
  <c r="Q71" i="23"/>
  <c r="R71" i="23"/>
  <c r="D72" i="23"/>
  <c r="E72" i="23"/>
  <c r="F72" i="23"/>
  <c r="G72" i="23"/>
  <c r="H72" i="23"/>
  <c r="I72" i="23"/>
  <c r="J72" i="23"/>
  <c r="K72" i="23"/>
  <c r="L72" i="23"/>
  <c r="M72" i="23"/>
  <c r="Q72" i="23"/>
  <c r="R72" i="23"/>
  <c r="D73" i="23"/>
  <c r="E73" i="23"/>
  <c r="F73" i="23"/>
  <c r="G73" i="23"/>
  <c r="H73" i="23"/>
  <c r="I73" i="23"/>
  <c r="J73" i="23"/>
  <c r="K73" i="23"/>
  <c r="L73" i="23"/>
  <c r="M73" i="23"/>
  <c r="Q73" i="23"/>
  <c r="R73" i="23"/>
  <c r="D74" i="23"/>
  <c r="E74" i="23"/>
  <c r="F74" i="23"/>
  <c r="K74" i="23"/>
  <c r="L74" i="23"/>
  <c r="M74" i="23"/>
  <c r="Q74" i="23"/>
  <c r="R74" i="23"/>
  <c r="D75" i="23"/>
  <c r="E75" i="23"/>
  <c r="F75" i="23"/>
  <c r="G75" i="23"/>
  <c r="H75" i="23"/>
  <c r="L75" i="23"/>
  <c r="M75" i="23"/>
  <c r="Q75" i="23"/>
  <c r="R75" i="23"/>
  <c r="D76" i="23"/>
  <c r="E76" i="23"/>
  <c r="F76" i="23"/>
  <c r="G76" i="23"/>
  <c r="I76" i="23"/>
  <c r="J76" i="23"/>
  <c r="K76" i="23"/>
  <c r="L76" i="23"/>
  <c r="M76" i="23"/>
  <c r="Q76" i="23"/>
  <c r="R76" i="23"/>
  <c r="D77" i="23"/>
  <c r="E77" i="23"/>
  <c r="F77" i="23"/>
  <c r="G77" i="23"/>
  <c r="H77" i="23"/>
  <c r="I77" i="23"/>
  <c r="J77" i="23"/>
  <c r="K77" i="23"/>
  <c r="L77" i="23"/>
  <c r="M77" i="23"/>
  <c r="Q77" i="23"/>
  <c r="R77" i="23"/>
  <c r="D78" i="23"/>
  <c r="E78" i="23"/>
  <c r="F78" i="23"/>
  <c r="G78" i="23"/>
  <c r="H78" i="23"/>
  <c r="I78" i="23"/>
  <c r="J78" i="23"/>
  <c r="K78" i="23"/>
  <c r="L78" i="23"/>
  <c r="M78" i="23"/>
  <c r="Q78" i="23"/>
  <c r="R78" i="23"/>
  <c r="D79" i="23"/>
  <c r="E79" i="23"/>
  <c r="J79" i="23"/>
  <c r="K79" i="23"/>
  <c r="L79" i="23"/>
  <c r="M79" i="23"/>
  <c r="Q79" i="23"/>
  <c r="R79" i="23"/>
  <c r="D80" i="23"/>
  <c r="E80" i="23"/>
  <c r="F80" i="23"/>
  <c r="G80" i="23"/>
  <c r="H80" i="23"/>
  <c r="I80" i="23"/>
  <c r="K80" i="23"/>
  <c r="L80" i="23"/>
  <c r="M80" i="23"/>
  <c r="Q80" i="23"/>
  <c r="R80" i="23"/>
  <c r="D81" i="23"/>
  <c r="E81" i="23"/>
  <c r="F81" i="23"/>
  <c r="G81" i="23"/>
  <c r="J81" i="23"/>
  <c r="K81" i="23"/>
  <c r="L81" i="23"/>
  <c r="M81" i="23"/>
  <c r="Q81" i="23"/>
  <c r="R81" i="23"/>
  <c r="D82" i="23"/>
  <c r="E82" i="23"/>
  <c r="F82" i="23"/>
  <c r="G82" i="23"/>
  <c r="H82" i="23"/>
  <c r="I82" i="23"/>
  <c r="J82" i="23"/>
  <c r="K82" i="23"/>
  <c r="L82" i="23"/>
  <c r="M82" i="23"/>
  <c r="Q82" i="23"/>
  <c r="R82" i="23"/>
  <c r="D83" i="23"/>
  <c r="E83" i="23"/>
  <c r="Q83" i="23"/>
  <c r="R83" i="23"/>
  <c r="D84" i="23"/>
  <c r="E84" i="23"/>
  <c r="F84" i="23"/>
  <c r="G84" i="23"/>
  <c r="I84" i="23"/>
  <c r="Q84" i="23"/>
  <c r="R84" i="23"/>
  <c r="D85" i="23"/>
  <c r="E85" i="23"/>
  <c r="G85" i="23"/>
  <c r="H85" i="23"/>
  <c r="I85" i="23"/>
  <c r="J85" i="23"/>
  <c r="K85" i="23"/>
  <c r="L85" i="23"/>
  <c r="M85" i="23"/>
  <c r="Q85" i="23"/>
  <c r="R85" i="23"/>
  <c r="D86" i="23"/>
  <c r="E86" i="23"/>
  <c r="F86" i="23"/>
  <c r="G86" i="23"/>
  <c r="H86" i="23"/>
  <c r="I86" i="23"/>
  <c r="Q86" i="23"/>
  <c r="R86" i="23"/>
  <c r="D87" i="23"/>
  <c r="E87" i="23"/>
  <c r="F87" i="23"/>
  <c r="G87" i="23"/>
  <c r="H87" i="23"/>
  <c r="J87" i="23"/>
  <c r="K87" i="23"/>
  <c r="L87" i="23"/>
  <c r="M87" i="23"/>
  <c r="Q87" i="23"/>
  <c r="R87" i="23"/>
  <c r="D88" i="23"/>
  <c r="E88" i="23"/>
  <c r="F88" i="23"/>
  <c r="G88" i="23"/>
  <c r="H88" i="23"/>
  <c r="I88" i="23"/>
  <c r="J88" i="23"/>
  <c r="K88" i="23"/>
  <c r="Q88" i="23"/>
  <c r="R88" i="23"/>
  <c r="D89" i="23"/>
  <c r="F89" i="23"/>
  <c r="G89" i="23"/>
  <c r="H89" i="23"/>
  <c r="J89" i="23"/>
  <c r="K89" i="23"/>
  <c r="L89" i="23"/>
  <c r="Q89" i="23"/>
  <c r="R89" i="23"/>
  <c r="E90" i="23"/>
  <c r="F90" i="23"/>
  <c r="H90" i="23"/>
  <c r="I90" i="23"/>
  <c r="J90" i="23"/>
  <c r="K90" i="23"/>
  <c r="L90" i="23"/>
  <c r="M90" i="23"/>
  <c r="Q90" i="23"/>
  <c r="R90" i="23"/>
  <c r="D91" i="23"/>
  <c r="E91" i="23"/>
  <c r="F91" i="23"/>
  <c r="G91" i="23"/>
  <c r="H91" i="23"/>
  <c r="I91" i="23"/>
  <c r="J91" i="23"/>
  <c r="K91" i="23"/>
  <c r="L91" i="23"/>
  <c r="M91" i="23"/>
  <c r="Q91" i="23"/>
  <c r="R91" i="23"/>
  <c r="D92" i="23"/>
  <c r="F92" i="23"/>
  <c r="G92" i="23"/>
  <c r="H92" i="23"/>
  <c r="J92" i="23"/>
  <c r="K92" i="23"/>
  <c r="L92" i="23"/>
  <c r="Q92" i="23"/>
  <c r="R92" i="23"/>
  <c r="D93" i="23"/>
  <c r="E93" i="23"/>
  <c r="F93" i="23"/>
  <c r="G93" i="23"/>
  <c r="H93" i="23"/>
  <c r="J93" i="23"/>
  <c r="K93" i="23"/>
  <c r="L93" i="23"/>
  <c r="M93" i="23"/>
  <c r="Q93" i="23"/>
  <c r="R93" i="23"/>
  <c r="D94" i="23"/>
  <c r="E94" i="23"/>
  <c r="F94" i="23"/>
  <c r="H94" i="23"/>
  <c r="I94" i="23"/>
  <c r="J94" i="23"/>
  <c r="K94" i="23"/>
  <c r="L94" i="23"/>
  <c r="M94" i="23"/>
  <c r="Q94" i="23"/>
  <c r="R94" i="23"/>
  <c r="D95" i="23"/>
  <c r="E95" i="23"/>
  <c r="F95" i="23"/>
  <c r="G95" i="23"/>
  <c r="H95" i="23"/>
  <c r="I95" i="23"/>
  <c r="J95" i="23"/>
  <c r="K95" i="23"/>
  <c r="L95" i="23"/>
  <c r="M95" i="23"/>
  <c r="Q95" i="23"/>
  <c r="R95" i="23"/>
  <c r="D96" i="23"/>
  <c r="F96" i="23"/>
  <c r="G96" i="23"/>
  <c r="H96" i="23"/>
  <c r="I96" i="23"/>
  <c r="J96" i="23"/>
  <c r="K96" i="23"/>
  <c r="M96" i="23"/>
  <c r="Q96" i="23"/>
  <c r="R96" i="23"/>
  <c r="D97" i="23"/>
  <c r="E97" i="23"/>
  <c r="F97" i="23"/>
  <c r="H97" i="23"/>
  <c r="I97" i="23"/>
  <c r="J97" i="23"/>
  <c r="K97" i="23"/>
  <c r="L97" i="23"/>
  <c r="M97" i="23"/>
  <c r="Q97" i="23"/>
  <c r="R97" i="23"/>
  <c r="D98" i="23"/>
  <c r="E98" i="23"/>
  <c r="G98" i="23"/>
  <c r="H98" i="23"/>
  <c r="J98" i="23"/>
  <c r="K98" i="23"/>
  <c r="M98" i="23"/>
  <c r="Q98" i="23"/>
  <c r="R98" i="23"/>
  <c r="D99" i="23"/>
  <c r="E99" i="23"/>
  <c r="G99" i="23"/>
  <c r="H99" i="23"/>
  <c r="I99" i="23"/>
  <c r="K99" i="23"/>
  <c r="L99" i="23"/>
  <c r="M99" i="23"/>
  <c r="Q99" i="23"/>
  <c r="R99" i="23"/>
  <c r="D100" i="23"/>
  <c r="E100" i="23"/>
  <c r="F100" i="23"/>
  <c r="G100" i="23"/>
  <c r="H100" i="23"/>
  <c r="I100" i="23"/>
  <c r="J100" i="23"/>
  <c r="K100" i="23"/>
  <c r="L100" i="23"/>
  <c r="M100" i="23"/>
  <c r="Q100" i="23"/>
  <c r="R100" i="23"/>
  <c r="E101" i="23"/>
  <c r="F101" i="23"/>
  <c r="G101" i="23"/>
  <c r="H101" i="23"/>
  <c r="I101" i="23"/>
  <c r="J101" i="23"/>
  <c r="K101" i="23"/>
  <c r="L101" i="23"/>
  <c r="M101" i="23"/>
  <c r="Q101" i="23"/>
  <c r="R101" i="23"/>
  <c r="D102" i="23"/>
  <c r="E102" i="23"/>
  <c r="G102" i="23"/>
  <c r="H102" i="23"/>
  <c r="I102" i="23"/>
  <c r="J102" i="23"/>
  <c r="K102" i="23"/>
  <c r="L102" i="23"/>
  <c r="M102" i="23"/>
  <c r="Q102" i="23"/>
  <c r="R102" i="23"/>
  <c r="D103" i="23"/>
  <c r="E103" i="23"/>
  <c r="F103" i="23"/>
  <c r="G103" i="23"/>
  <c r="H103" i="23"/>
  <c r="I103" i="23"/>
  <c r="K103" i="23"/>
  <c r="L103" i="23"/>
  <c r="M103" i="23"/>
  <c r="Q103" i="23"/>
  <c r="R103" i="23"/>
  <c r="D2" i="23"/>
  <c r="E2" i="23"/>
  <c r="K2" i="23"/>
  <c r="L2" i="23"/>
  <c r="M2" i="23"/>
  <c r="Q2" i="23"/>
  <c r="R2" i="23"/>
  <c r="N2" i="23"/>
  <c r="O2" i="23"/>
  <c r="C11" i="10"/>
  <c r="D11" i="10"/>
  <c r="E11" i="10"/>
  <c r="F11" i="10"/>
  <c r="G11" i="10"/>
  <c r="H11" i="10"/>
  <c r="J2" i="28"/>
  <c r="J3" i="28"/>
  <c r="J4" i="28"/>
  <c r="J5" i="28"/>
  <c r="J6" i="28"/>
  <c r="J7" i="28"/>
  <c r="J8" i="28"/>
  <c r="J9" i="28"/>
  <c r="J10" i="28"/>
  <c r="J11" i="28"/>
  <c r="J12" i="28"/>
  <c r="J13" i="28"/>
  <c r="J14" i="28"/>
  <c r="J15" i="28"/>
  <c r="J16" i="28"/>
  <c r="J17" i="28"/>
  <c r="J18" i="28"/>
  <c r="J19" i="28"/>
  <c r="J20" i="28"/>
  <c r="J21" i="28"/>
  <c r="J22" i="28"/>
  <c r="J23" i="28"/>
  <c r="J24" i="28"/>
  <c r="J25" i="28"/>
  <c r="J26" i="28"/>
  <c r="J28" i="28"/>
  <c r="C10" i="10"/>
  <c r="K2" i="28"/>
  <c r="K3" i="28"/>
  <c r="K4" i="28"/>
  <c r="K5" i="28"/>
  <c r="K6" i="28"/>
  <c r="K7" i="28"/>
  <c r="K8" i="28"/>
  <c r="K9" i="28"/>
  <c r="K10" i="28"/>
  <c r="K11" i="28"/>
  <c r="K12" i="28"/>
  <c r="K13" i="28"/>
  <c r="K14" i="28"/>
  <c r="K15" i="28"/>
  <c r="K16" i="28"/>
  <c r="K17" i="28"/>
  <c r="K18" i="28"/>
  <c r="K19" i="28"/>
  <c r="K20" i="28"/>
  <c r="K21" i="28"/>
  <c r="K22" i="28"/>
  <c r="K23" i="28"/>
  <c r="K24" i="28"/>
  <c r="K25" i="28"/>
  <c r="K26" i="28"/>
  <c r="K28" i="28"/>
  <c r="D10" i="10"/>
  <c r="L2" i="28"/>
  <c r="L3" i="28"/>
  <c r="L4" i="28"/>
  <c r="L5" i="28"/>
  <c r="L6" i="28"/>
  <c r="L7" i="28"/>
  <c r="L8" i="28"/>
  <c r="L9" i="28"/>
  <c r="L10" i="28"/>
  <c r="L11" i="28"/>
  <c r="L12" i="28"/>
  <c r="L13" i="28"/>
  <c r="L14" i="28"/>
  <c r="L15" i="28"/>
  <c r="L16" i="28"/>
  <c r="L17" i="28"/>
  <c r="L18" i="28"/>
  <c r="L19" i="28"/>
  <c r="L20" i="28"/>
  <c r="L21" i="28"/>
  <c r="L22" i="28"/>
  <c r="L23" i="28"/>
  <c r="L24" i="28"/>
  <c r="L25" i="28"/>
  <c r="L26" i="28"/>
  <c r="L28" i="28"/>
  <c r="E10" i="10"/>
  <c r="M2" i="28"/>
  <c r="M3" i="28"/>
  <c r="M4" i="28"/>
  <c r="M5" i="28"/>
  <c r="M6" i="28"/>
  <c r="M7" i="28"/>
  <c r="M8" i="28"/>
  <c r="M9" i="28"/>
  <c r="M10" i="28"/>
  <c r="M11" i="28"/>
  <c r="M12" i="28"/>
  <c r="M13" i="28"/>
  <c r="M14" i="28"/>
  <c r="M15" i="28"/>
  <c r="M16" i="28"/>
  <c r="M17" i="28"/>
  <c r="M18" i="28"/>
  <c r="M19" i="28"/>
  <c r="M20" i="28"/>
  <c r="M21" i="28"/>
  <c r="M22" i="28"/>
  <c r="M23" i="28"/>
  <c r="M24" i="28"/>
  <c r="M25" i="28"/>
  <c r="M26" i="28"/>
  <c r="M28" i="28"/>
  <c r="F10" i="10"/>
  <c r="N2" i="28"/>
  <c r="N3" i="28"/>
  <c r="N4" i="28"/>
  <c r="N5" i="28"/>
  <c r="N6" i="28"/>
  <c r="N7" i="28"/>
  <c r="N8" i="28"/>
  <c r="N9" i="28"/>
  <c r="N10" i="28"/>
  <c r="N11" i="28"/>
  <c r="N12" i="28"/>
  <c r="N13" i="28"/>
  <c r="N14" i="28"/>
  <c r="N15" i="28"/>
  <c r="N16" i="28"/>
  <c r="N17" i="28"/>
  <c r="N18" i="28"/>
  <c r="N19" i="28"/>
  <c r="N20" i="28"/>
  <c r="N21" i="28"/>
  <c r="N22" i="28"/>
  <c r="N23" i="28"/>
  <c r="N24" i="28"/>
  <c r="N25" i="28"/>
  <c r="N26" i="28"/>
  <c r="N28" i="28"/>
  <c r="G10" i="10"/>
  <c r="O2" i="28"/>
  <c r="O3" i="28"/>
  <c r="O4" i="28"/>
  <c r="O5" i="28"/>
  <c r="O6" i="28"/>
  <c r="O7" i="28"/>
  <c r="O8" i="28"/>
  <c r="O9" i="28"/>
  <c r="O10" i="28"/>
  <c r="O11" i="28"/>
  <c r="O12" i="28"/>
  <c r="O13" i="28"/>
  <c r="O14" i="28"/>
  <c r="O15" i="28"/>
  <c r="O16" i="28"/>
  <c r="O17" i="28"/>
  <c r="O18" i="28"/>
  <c r="O19" i="28"/>
  <c r="O20" i="28"/>
  <c r="O21" i="28"/>
  <c r="O22" i="28"/>
  <c r="O23" i="28"/>
  <c r="O24" i="28"/>
  <c r="O25" i="28"/>
  <c r="O26" i="28"/>
  <c r="O28" i="28"/>
  <c r="H10" i="10"/>
  <c r="J15" i="27"/>
  <c r="J2" i="27"/>
  <c r="J3" i="27"/>
  <c r="J4" i="27"/>
  <c r="J5" i="27"/>
  <c r="J6" i="27"/>
  <c r="J7" i="27"/>
  <c r="J8" i="27"/>
  <c r="J9" i="27"/>
  <c r="J10" i="27"/>
  <c r="J11" i="27"/>
  <c r="J12" i="27"/>
  <c r="J13" i="27"/>
  <c r="J14" i="27"/>
  <c r="J16" i="27"/>
  <c r="J17" i="27"/>
  <c r="J18" i="27"/>
  <c r="J19" i="27"/>
  <c r="J20" i="27"/>
  <c r="J21" i="27"/>
  <c r="J22" i="27"/>
  <c r="J23" i="27"/>
  <c r="J24" i="27"/>
  <c r="J25" i="27"/>
  <c r="J26" i="27"/>
  <c r="J28" i="27"/>
  <c r="C9" i="10"/>
  <c r="K15" i="27"/>
  <c r="K2" i="27"/>
  <c r="K3" i="27"/>
  <c r="K4" i="27"/>
  <c r="K5" i="27"/>
  <c r="K6" i="27"/>
  <c r="K7" i="27"/>
  <c r="K8" i="27"/>
  <c r="K9" i="27"/>
  <c r="K10" i="27"/>
  <c r="K11" i="27"/>
  <c r="K12" i="27"/>
  <c r="K13" i="27"/>
  <c r="K14" i="27"/>
  <c r="K16" i="27"/>
  <c r="K17" i="27"/>
  <c r="K18" i="27"/>
  <c r="K19" i="27"/>
  <c r="K20" i="27"/>
  <c r="K21" i="27"/>
  <c r="K22" i="27"/>
  <c r="K23" i="27"/>
  <c r="K24" i="27"/>
  <c r="K25" i="27"/>
  <c r="K26" i="27"/>
  <c r="K28" i="27"/>
  <c r="D9" i="10"/>
  <c r="L15" i="27"/>
  <c r="L2" i="27"/>
  <c r="L3" i="27"/>
  <c r="L4" i="27"/>
  <c r="L5" i="27"/>
  <c r="L6" i="27"/>
  <c r="L7" i="27"/>
  <c r="L8" i="27"/>
  <c r="L9" i="27"/>
  <c r="L10" i="27"/>
  <c r="L11" i="27"/>
  <c r="L12" i="27"/>
  <c r="L13" i="27"/>
  <c r="L14" i="27"/>
  <c r="L16" i="27"/>
  <c r="L17" i="27"/>
  <c r="L18" i="27"/>
  <c r="L19" i="27"/>
  <c r="L20" i="27"/>
  <c r="L21" i="27"/>
  <c r="L22" i="27"/>
  <c r="L23" i="27"/>
  <c r="L24" i="27"/>
  <c r="L25" i="27"/>
  <c r="L26" i="27"/>
  <c r="L28" i="27"/>
  <c r="E9" i="10"/>
  <c r="M15" i="27"/>
  <c r="M2" i="27"/>
  <c r="M3" i="27"/>
  <c r="M4" i="27"/>
  <c r="M5" i="27"/>
  <c r="M6" i="27"/>
  <c r="M7" i="27"/>
  <c r="M8" i="27"/>
  <c r="M9" i="27"/>
  <c r="M10" i="27"/>
  <c r="M11" i="27"/>
  <c r="M12" i="27"/>
  <c r="M13" i="27"/>
  <c r="M14" i="27"/>
  <c r="M16" i="27"/>
  <c r="M17" i="27"/>
  <c r="M18" i="27"/>
  <c r="M19" i="27"/>
  <c r="M20" i="27"/>
  <c r="M21" i="27"/>
  <c r="M22" i="27"/>
  <c r="M23" i="27"/>
  <c r="M24" i="27"/>
  <c r="M25" i="27"/>
  <c r="M26" i="27"/>
  <c r="M28" i="27"/>
  <c r="F9" i="10"/>
  <c r="N15" i="27"/>
  <c r="N2" i="27"/>
  <c r="N3" i="27"/>
  <c r="N4" i="27"/>
  <c r="N5" i="27"/>
  <c r="N6" i="27"/>
  <c r="N7" i="27"/>
  <c r="N8" i="27"/>
  <c r="N9" i="27"/>
  <c r="N10" i="27"/>
  <c r="N11" i="27"/>
  <c r="N12" i="27"/>
  <c r="N13" i="27"/>
  <c r="N14" i="27"/>
  <c r="N16" i="27"/>
  <c r="N17" i="27"/>
  <c r="N18" i="27"/>
  <c r="N19" i="27"/>
  <c r="N20" i="27"/>
  <c r="N21" i="27"/>
  <c r="N22" i="27"/>
  <c r="N23" i="27"/>
  <c r="N24" i="27"/>
  <c r="N25" i="27"/>
  <c r="N26" i="27"/>
  <c r="N28" i="27"/>
  <c r="G9" i="10"/>
  <c r="O15" i="27"/>
  <c r="O2" i="27"/>
  <c r="O3" i="27"/>
  <c r="O4" i="27"/>
  <c r="O5" i="27"/>
  <c r="O6" i="27"/>
  <c r="O7" i="27"/>
  <c r="O8" i="27"/>
  <c r="O9" i="27"/>
  <c r="O10" i="27"/>
  <c r="O11" i="27"/>
  <c r="O12" i="27"/>
  <c r="O13" i="27"/>
  <c r="O14" i="27"/>
  <c r="O16" i="27"/>
  <c r="O17" i="27"/>
  <c r="O18" i="27"/>
  <c r="O19" i="27"/>
  <c r="O20" i="27"/>
  <c r="O21" i="27"/>
  <c r="O22" i="27"/>
  <c r="O23" i="27"/>
  <c r="O24" i="27"/>
  <c r="O25" i="27"/>
  <c r="O26" i="27"/>
  <c r="O28" i="27"/>
  <c r="H9" i="10"/>
  <c r="J2" i="26"/>
  <c r="J3" i="26"/>
  <c r="J4" i="26"/>
  <c r="J5" i="26"/>
  <c r="J6" i="26"/>
  <c r="J7" i="26"/>
  <c r="J8" i="26"/>
  <c r="J9" i="26"/>
  <c r="J10" i="26"/>
  <c r="J11" i="26"/>
  <c r="J12" i="26"/>
  <c r="J13" i="26"/>
  <c r="J14" i="26"/>
  <c r="J15" i="26"/>
  <c r="J16" i="26"/>
  <c r="J17" i="26"/>
  <c r="J18" i="26"/>
  <c r="J19" i="26"/>
  <c r="J20" i="26"/>
  <c r="J21" i="26"/>
  <c r="J22" i="26"/>
  <c r="J23" i="26"/>
  <c r="J25" i="26"/>
  <c r="C8" i="10"/>
  <c r="K2" i="26"/>
  <c r="K3" i="26"/>
  <c r="K4" i="26"/>
  <c r="K5" i="26"/>
  <c r="K6" i="26"/>
  <c r="K7" i="26"/>
  <c r="K8" i="26"/>
  <c r="K9" i="26"/>
  <c r="K10" i="26"/>
  <c r="K11" i="26"/>
  <c r="K12" i="26"/>
  <c r="K13" i="26"/>
  <c r="K14" i="26"/>
  <c r="K15" i="26"/>
  <c r="K16" i="26"/>
  <c r="K17" i="26"/>
  <c r="K18" i="26"/>
  <c r="K19" i="26"/>
  <c r="K20" i="26"/>
  <c r="K21" i="26"/>
  <c r="K22" i="26"/>
  <c r="K23" i="26"/>
  <c r="K25" i="26"/>
  <c r="D8" i="10"/>
  <c r="L2" i="26"/>
  <c r="L3" i="26"/>
  <c r="L4" i="26"/>
  <c r="L5" i="26"/>
  <c r="L6" i="26"/>
  <c r="L7" i="26"/>
  <c r="L8" i="26"/>
  <c r="L9" i="26"/>
  <c r="L10" i="26"/>
  <c r="L11" i="26"/>
  <c r="L12" i="26"/>
  <c r="L13" i="26"/>
  <c r="L14" i="26"/>
  <c r="L15" i="26"/>
  <c r="L16" i="26"/>
  <c r="L17" i="26"/>
  <c r="L18" i="26"/>
  <c r="L19" i="26"/>
  <c r="L20" i="26"/>
  <c r="L21" i="26"/>
  <c r="L22" i="26"/>
  <c r="L23" i="26"/>
  <c r="L25" i="26"/>
  <c r="E8" i="10"/>
  <c r="M2" i="26"/>
  <c r="M3" i="26"/>
  <c r="M4" i="26"/>
  <c r="M5" i="26"/>
  <c r="M6" i="26"/>
  <c r="M7" i="26"/>
  <c r="M8" i="26"/>
  <c r="M9" i="26"/>
  <c r="M10" i="26"/>
  <c r="M11" i="26"/>
  <c r="M12" i="26"/>
  <c r="M13" i="26"/>
  <c r="M14" i="26"/>
  <c r="M15" i="26"/>
  <c r="M16" i="26"/>
  <c r="M17" i="26"/>
  <c r="M18" i="26"/>
  <c r="M19" i="26"/>
  <c r="M20" i="26"/>
  <c r="M21" i="26"/>
  <c r="M22" i="26"/>
  <c r="M23" i="26"/>
  <c r="M25" i="26"/>
  <c r="F8" i="10"/>
  <c r="N2" i="26"/>
  <c r="N3" i="26"/>
  <c r="N4" i="26"/>
  <c r="N5" i="26"/>
  <c r="N6" i="26"/>
  <c r="N7" i="26"/>
  <c r="N8" i="26"/>
  <c r="N9" i="26"/>
  <c r="N10" i="26"/>
  <c r="N11" i="26"/>
  <c r="N12" i="26"/>
  <c r="N13" i="26"/>
  <c r="N14" i="26"/>
  <c r="N15" i="26"/>
  <c r="N16" i="26"/>
  <c r="N17" i="26"/>
  <c r="N18" i="26"/>
  <c r="N19" i="26"/>
  <c r="N20" i="26"/>
  <c r="N21" i="26"/>
  <c r="N22" i="26"/>
  <c r="N23" i="26"/>
  <c r="N25" i="26"/>
  <c r="G8" i="10"/>
  <c r="O2" i="26"/>
  <c r="O3" i="26"/>
  <c r="O4" i="26"/>
  <c r="O5" i="26"/>
  <c r="O6" i="26"/>
  <c r="O7" i="26"/>
  <c r="O8" i="26"/>
  <c r="O9" i="26"/>
  <c r="O10" i="26"/>
  <c r="O11" i="26"/>
  <c r="O12" i="26"/>
  <c r="O13" i="26"/>
  <c r="O14" i="26"/>
  <c r="O15" i="26"/>
  <c r="O16" i="26"/>
  <c r="O17" i="26"/>
  <c r="O18" i="26"/>
  <c r="O19" i="26"/>
  <c r="O20" i="26"/>
  <c r="O21" i="26"/>
  <c r="O22" i="26"/>
  <c r="O23" i="26"/>
  <c r="O25" i="26"/>
  <c r="H8" i="10"/>
  <c r="J2" i="22"/>
  <c r="J3" i="22"/>
  <c r="J4" i="22"/>
  <c r="J5" i="22"/>
  <c r="J6" i="22"/>
  <c r="J7" i="22"/>
  <c r="J8" i="22"/>
  <c r="J9" i="22"/>
  <c r="J51" i="22"/>
  <c r="C7" i="10"/>
  <c r="K2" i="22"/>
  <c r="K3" i="22"/>
  <c r="K4" i="22"/>
  <c r="K5" i="22"/>
  <c r="K6" i="22"/>
  <c r="K7" i="22"/>
  <c r="K8" i="22"/>
  <c r="K9" i="22"/>
  <c r="K51" i="22"/>
  <c r="D7" i="10"/>
  <c r="L2" i="22"/>
  <c r="L3" i="22"/>
  <c r="L4" i="22"/>
  <c r="L5" i="22"/>
  <c r="L6" i="22"/>
  <c r="L7" i="22"/>
  <c r="L8" i="22"/>
  <c r="L9" i="22"/>
  <c r="L51" i="22"/>
  <c r="E7" i="10"/>
  <c r="M2" i="22"/>
  <c r="M3" i="22"/>
  <c r="M4" i="22"/>
  <c r="M5" i="22"/>
  <c r="M6" i="22"/>
  <c r="M7" i="22"/>
  <c r="M8" i="22"/>
  <c r="M9" i="22"/>
  <c r="M51" i="22"/>
  <c r="F7" i="10"/>
  <c r="N2" i="22"/>
  <c r="N3" i="22"/>
  <c r="N4" i="22"/>
  <c r="N5" i="22"/>
  <c r="N6" i="22"/>
  <c r="N7" i="22"/>
  <c r="N8" i="22"/>
  <c r="N9" i="22"/>
  <c r="N51" i="22"/>
  <c r="G7" i="10"/>
  <c r="O2" i="22"/>
  <c r="O3" i="22"/>
  <c r="O4" i="22"/>
  <c r="O5" i="22"/>
  <c r="O6" i="22"/>
  <c r="O7" i="22"/>
  <c r="O8" i="22"/>
  <c r="O9" i="22"/>
  <c r="O51" i="22"/>
  <c r="H7" i="10"/>
  <c r="J2" i="18"/>
  <c r="J3" i="18"/>
  <c r="J4" i="18"/>
  <c r="J5" i="18"/>
  <c r="J6" i="18"/>
  <c r="J7" i="18"/>
  <c r="J8" i="18"/>
  <c r="J9" i="18"/>
  <c r="J10" i="18"/>
  <c r="J11" i="18"/>
  <c r="J12" i="18"/>
  <c r="J13" i="18"/>
  <c r="J14" i="18"/>
  <c r="J15" i="18"/>
  <c r="J16" i="18"/>
  <c r="J17" i="18"/>
  <c r="J18" i="18"/>
  <c r="J19" i="18"/>
  <c r="J20" i="18"/>
  <c r="J21" i="18"/>
  <c r="J22" i="18"/>
  <c r="J23" i="18"/>
  <c r="J25" i="18"/>
  <c r="C6" i="10"/>
  <c r="K2" i="18"/>
  <c r="K3" i="18"/>
  <c r="K4" i="18"/>
  <c r="K5" i="18"/>
  <c r="K6" i="18"/>
  <c r="K7" i="18"/>
  <c r="K8" i="18"/>
  <c r="K9" i="18"/>
  <c r="K10" i="18"/>
  <c r="K11" i="18"/>
  <c r="K12" i="18"/>
  <c r="K13" i="18"/>
  <c r="K14" i="18"/>
  <c r="K15" i="18"/>
  <c r="K16" i="18"/>
  <c r="K17" i="18"/>
  <c r="K18" i="18"/>
  <c r="K19" i="18"/>
  <c r="K20" i="18"/>
  <c r="K21" i="18"/>
  <c r="K22" i="18"/>
  <c r="K23" i="18"/>
  <c r="K25" i="18"/>
  <c r="D6" i="10"/>
  <c r="L2" i="18"/>
  <c r="L3" i="18"/>
  <c r="L4" i="18"/>
  <c r="L5" i="18"/>
  <c r="L6" i="18"/>
  <c r="L7" i="18"/>
  <c r="L8" i="18"/>
  <c r="L9" i="18"/>
  <c r="L10" i="18"/>
  <c r="L11" i="18"/>
  <c r="L12" i="18"/>
  <c r="L13" i="18"/>
  <c r="L14" i="18"/>
  <c r="L15" i="18"/>
  <c r="L16" i="18"/>
  <c r="L17" i="18"/>
  <c r="L18" i="18"/>
  <c r="L19" i="18"/>
  <c r="L20" i="18"/>
  <c r="L21" i="18"/>
  <c r="L22" i="18"/>
  <c r="L23" i="18"/>
  <c r="L25" i="18"/>
  <c r="E6" i="10"/>
  <c r="M2" i="18"/>
  <c r="M3" i="18"/>
  <c r="M4" i="18"/>
  <c r="M5" i="18"/>
  <c r="M6" i="18"/>
  <c r="M7" i="18"/>
  <c r="M8" i="18"/>
  <c r="M9" i="18"/>
  <c r="M10" i="18"/>
  <c r="M11" i="18"/>
  <c r="M12" i="18"/>
  <c r="M13" i="18"/>
  <c r="M14" i="18"/>
  <c r="M15" i="18"/>
  <c r="M16" i="18"/>
  <c r="M17" i="18"/>
  <c r="M18" i="18"/>
  <c r="M19" i="18"/>
  <c r="M20" i="18"/>
  <c r="M21" i="18"/>
  <c r="M22" i="18"/>
  <c r="M23" i="18"/>
  <c r="M25" i="18"/>
  <c r="F6" i="10"/>
  <c r="N2" i="18"/>
  <c r="N3" i="18"/>
  <c r="N4" i="18"/>
  <c r="N5" i="18"/>
  <c r="N6" i="18"/>
  <c r="N7" i="18"/>
  <c r="N8" i="18"/>
  <c r="N9" i="18"/>
  <c r="N10" i="18"/>
  <c r="N11" i="18"/>
  <c r="N12" i="18"/>
  <c r="N13" i="18"/>
  <c r="N14" i="18"/>
  <c r="N15" i="18"/>
  <c r="N16" i="18"/>
  <c r="N17" i="18"/>
  <c r="N18" i="18"/>
  <c r="N19" i="18"/>
  <c r="N20" i="18"/>
  <c r="N21" i="18"/>
  <c r="N22" i="18"/>
  <c r="N23" i="18"/>
  <c r="N25" i="18"/>
  <c r="G6" i="10"/>
  <c r="O2" i="18"/>
  <c r="O3" i="18"/>
  <c r="O4" i="18"/>
  <c r="O5" i="18"/>
  <c r="O6" i="18"/>
  <c r="O7" i="18"/>
  <c r="O8" i="18"/>
  <c r="O9" i="18"/>
  <c r="O10" i="18"/>
  <c r="O11" i="18"/>
  <c r="O12" i="18"/>
  <c r="O13" i="18"/>
  <c r="O14" i="18"/>
  <c r="O15" i="18"/>
  <c r="O16" i="18"/>
  <c r="O17" i="18"/>
  <c r="O18" i="18"/>
  <c r="O19" i="18"/>
  <c r="O20" i="18"/>
  <c r="O21" i="18"/>
  <c r="O22" i="18"/>
  <c r="O23" i="18"/>
  <c r="O25" i="18"/>
  <c r="H6" i="10"/>
  <c r="J2" i="12"/>
  <c r="J3" i="12"/>
  <c r="J4" i="12"/>
  <c r="J5" i="12"/>
  <c r="J6" i="12"/>
  <c r="J7" i="12"/>
  <c r="J8" i="12"/>
  <c r="J9" i="12"/>
  <c r="J10" i="12"/>
  <c r="J11" i="12"/>
  <c r="J12" i="12"/>
  <c r="J13" i="12"/>
  <c r="J14" i="12"/>
  <c r="J15" i="12"/>
  <c r="J16" i="12"/>
  <c r="J17" i="12"/>
  <c r="J18" i="12"/>
  <c r="J19" i="12"/>
  <c r="J20" i="12"/>
  <c r="J21" i="12"/>
  <c r="J22" i="12"/>
  <c r="J23" i="12"/>
  <c r="J25" i="12"/>
  <c r="C5" i="10"/>
  <c r="K2" i="12"/>
  <c r="K3" i="12"/>
  <c r="K4" i="12"/>
  <c r="K5" i="12"/>
  <c r="K6" i="12"/>
  <c r="K7" i="12"/>
  <c r="K8" i="12"/>
  <c r="K9" i="12"/>
  <c r="K10" i="12"/>
  <c r="K11" i="12"/>
  <c r="K12" i="12"/>
  <c r="K13" i="12"/>
  <c r="K14" i="12"/>
  <c r="K15" i="12"/>
  <c r="K16" i="12"/>
  <c r="K17" i="12"/>
  <c r="K18" i="12"/>
  <c r="K19" i="12"/>
  <c r="K20" i="12"/>
  <c r="K21" i="12"/>
  <c r="K22" i="12"/>
  <c r="K23" i="12"/>
  <c r="K25" i="12"/>
  <c r="D5" i="10"/>
  <c r="L2" i="12"/>
  <c r="L3" i="12"/>
  <c r="L4" i="12"/>
  <c r="L5" i="12"/>
  <c r="L6" i="12"/>
  <c r="L7" i="12"/>
  <c r="L8" i="12"/>
  <c r="L9" i="12"/>
  <c r="L10" i="12"/>
  <c r="L11" i="12"/>
  <c r="L12" i="12"/>
  <c r="L13" i="12"/>
  <c r="L14" i="12"/>
  <c r="L15" i="12"/>
  <c r="L16" i="12"/>
  <c r="L17" i="12"/>
  <c r="L18" i="12"/>
  <c r="L19" i="12"/>
  <c r="L20" i="12"/>
  <c r="L21" i="12"/>
  <c r="L22" i="12"/>
  <c r="L23" i="12"/>
  <c r="L25" i="12"/>
  <c r="E5" i="10"/>
  <c r="M2" i="12"/>
  <c r="M3" i="12"/>
  <c r="M4" i="12"/>
  <c r="M5" i="12"/>
  <c r="M6" i="12"/>
  <c r="M7" i="12"/>
  <c r="M8" i="12"/>
  <c r="M9" i="12"/>
  <c r="M10" i="12"/>
  <c r="M11" i="12"/>
  <c r="M12" i="12"/>
  <c r="M13" i="12"/>
  <c r="M14" i="12"/>
  <c r="M15" i="12"/>
  <c r="M16" i="12"/>
  <c r="M17" i="12"/>
  <c r="M18" i="12"/>
  <c r="M19" i="12"/>
  <c r="M20" i="12"/>
  <c r="M21" i="12"/>
  <c r="M22" i="12"/>
  <c r="M23" i="12"/>
  <c r="M25" i="12"/>
  <c r="F5" i="10"/>
  <c r="N2" i="12"/>
  <c r="N3" i="12"/>
  <c r="N4" i="12"/>
  <c r="N5" i="12"/>
  <c r="N6" i="12"/>
  <c r="N7" i="12"/>
  <c r="N8" i="12"/>
  <c r="N9" i="12"/>
  <c r="N10" i="12"/>
  <c r="N11" i="12"/>
  <c r="N12" i="12"/>
  <c r="N13" i="12"/>
  <c r="N14" i="12"/>
  <c r="N15" i="12"/>
  <c r="N16" i="12"/>
  <c r="N17" i="12"/>
  <c r="N18" i="12"/>
  <c r="N19" i="12"/>
  <c r="N20" i="12"/>
  <c r="N21" i="12"/>
  <c r="N22" i="12"/>
  <c r="N23" i="12"/>
  <c r="N25" i="12"/>
  <c r="G5" i="10"/>
  <c r="O2" i="12"/>
  <c r="O3" i="12"/>
  <c r="O4" i="12"/>
  <c r="O5" i="12"/>
  <c r="O6" i="12"/>
  <c r="O7" i="12"/>
  <c r="O8" i="12"/>
  <c r="O9" i="12"/>
  <c r="O10" i="12"/>
  <c r="O11" i="12"/>
  <c r="O12" i="12"/>
  <c r="O13" i="12"/>
  <c r="O14" i="12"/>
  <c r="O15" i="12"/>
  <c r="O16" i="12"/>
  <c r="O17" i="12"/>
  <c r="O18" i="12"/>
  <c r="O19" i="12"/>
  <c r="O20" i="12"/>
  <c r="O21" i="12"/>
  <c r="O22" i="12"/>
  <c r="O23" i="12"/>
  <c r="O25" i="12"/>
  <c r="H5" i="10"/>
  <c r="J2" i="11"/>
  <c r="J3" i="11"/>
  <c r="J4" i="11"/>
  <c r="J5" i="11"/>
  <c r="J6" i="11"/>
  <c r="J7" i="11"/>
  <c r="J8" i="11"/>
  <c r="J9" i="11"/>
  <c r="J10" i="11"/>
  <c r="J11" i="11"/>
  <c r="J12" i="11"/>
  <c r="J13" i="11"/>
  <c r="J14" i="11"/>
  <c r="J15" i="11"/>
  <c r="J16" i="11"/>
  <c r="J17" i="11"/>
  <c r="J18" i="11"/>
  <c r="J19" i="11"/>
  <c r="J20" i="11"/>
  <c r="J21" i="11"/>
  <c r="J22" i="11"/>
  <c r="J23" i="11"/>
  <c r="J25" i="11"/>
  <c r="C4" i="10"/>
  <c r="K2" i="11"/>
  <c r="K3" i="11"/>
  <c r="K4" i="11"/>
  <c r="K5" i="11"/>
  <c r="K6" i="11"/>
  <c r="K7" i="11"/>
  <c r="K8" i="11"/>
  <c r="K9" i="11"/>
  <c r="K10" i="11"/>
  <c r="K11" i="11"/>
  <c r="K12" i="11"/>
  <c r="K13" i="11"/>
  <c r="K14" i="11"/>
  <c r="K15" i="11"/>
  <c r="K16" i="11"/>
  <c r="K17" i="11"/>
  <c r="K18" i="11"/>
  <c r="K19" i="11"/>
  <c r="K20" i="11"/>
  <c r="K21" i="11"/>
  <c r="K22" i="11"/>
  <c r="K23" i="11"/>
  <c r="K25" i="11"/>
  <c r="D4" i="10"/>
  <c r="L2" i="11"/>
  <c r="L3" i="11"/>
  <c r="L4" i="11"/>
  <c r="L5" i="11"/>
  <c r="L6" i="11"/>
  <c r="L7" i="11"/>
  <c r="L8" i="11"/>
  <c r="L9" i="11"/>
  <c r="L10" i="11"/>
  <c r="L11" i="11"/>
  <c r="L12" i="11"/>
  <c r="L13" i="11"/>
  <c r="L14" i="11"/>
  <c r="L15" i="11"/>
  <c r="L16" i="11"/>
  <c r="L17" i="11"/>
  <c r="L18" i="11"/>
  <c r="L19" i="11"/>
  <c r="L20" i="11"/>
  <c r="L21" i="11"/>
  <c r="L22" i="11"/>
  <c r="L23" i="11"/>
  <c r="L25" i="11"/>
  <c r="E4" i="10"/>
  <c r="M2" i="11"/>
  <c r="M3" i="11"/>
  <c r="M4" i="11"/>
  <c r="M5" i="11"/>
  <c r="M6" i="11"/>
  <c r="M7" i="11"/>
  <c r="M8" i="11"/>
  <c r="M9" i="11"/>
  <c r="M10" i="11"/>
  <c r="M11" i="11"/>
  <c r="M12" i="11"/>
  <c r="M13" i="11"/>
  <c r="M14" i="11"/>
  <c r="M15" i="11"/>
  <c r="M16" i="11"/>
  <c r="M17" i="11"/>
  <c r="M18" i="11"/>
  <c r="M19" i="11"/>
  <c r="M20" i="11"/>
  <c r="M21" i="11"/>
  <c r="M22" i="11"/>
  <c r="M23" i="11"/>
  <c r="M25" i="11"/>
  <c r="F4" i="10"/>
  <c r="N2" i="11"/>
  <c r="N3" i="11"/>
  <c r="N4" i="11"/>
  <c r="N5" i="11"/>
  <c r="N6" i="11"/>
  <c r="N7" i="11"/>
  <c r="N8" i="11"/>
  <c r="N9" i="11"/>
  <c r="N10" i="11"/>
  <c r="N11" i="11"/>
  <c r="N12" i="11"/>
  <c r="N13" i="11"/>
  <c r="N14" i="11"/>
  <c r="N15" i="11"/>
  <c r="N16" i="11"/>
  <c r="N17" i="11"/>
  <c r="N18" i="11"/>
  <c r="N19" i="11"/>
  <c r="N20" i="11"/>
  <c r="N21" i="11"/>
  <c r="N22" i="11"/>
  <c r="N23" i="11"/>
  <c r="N25" i="11"/>
  <c r="G4" i="10"/>
  <c r="O2" i="11"/>
  <c r="O3" i="11"/>
  <c r="O4" i="11"/>
  <c r="O5" i="11"/>
  <c r="O6" i="11"/>
  <c r="O7" i="11"/>
  <c r="O8" i="11"/>
  <c r="O9" i="11"/>
  <c r="O10" i="11"/>
  <c r="O11" i="11"/>
  <c r="O12" i="11"/>
  <c r="O13" i="11"/>
  <c r="O14" i="11"/>
  <c r="O15" i="11"/>
  <c r="O16" i="11"/>
  <c r="O17" i="11"/>
  <c r="O18" i="11"/>
  <c r="O19" i="11"/>
  <c r="O20" i="11"/>
  <c r="O21" i="11"/>
  <c r="O22" i="11"/>
  <c r="O23" i="11"/>
  <c r="O25" i="11"/>
  <c r="H4" i="10"/>
  <c r="J2" i="3"/>
  <c r="J3" i="3"/>
  <c r="J4" i="3"/>
  <c r="J5" i="3"/>
  <c r="J6" i="3"/>
  <c r="J7" i="3"/>
  <c r="J8" i="3"/>
  <c r="J9" i="3"/>
  <c r="J10" i="3"/>
  <c r="J11" i="3"/>
  <c r="J12" i="3"/>
  <c r="J13" i="3"/>
  <c r="J14" i="3"/>
  <c r="J15" i="3"/>
  <c r="J16" i="3"/>
  <c r="J17" i="3"/>
  <c r="J18" i="3"/>
  <c r="J19" i="3"/>
  <c r="J20" i="3"/>
  <c r="J25" i="3"/>
  <c r="C3" i="10"/>
  <c r="K2" i="3"/>
  <c r="K3" i="3"/>
  <c r="K4" i="3"/>
  <c r="K5" i="3"/>
  <c r="K6" i="3"/>
  <c r="K7" i="3"/>
  <c r="K8" i="3"/>
  <c r="K9" i="3"/>
  <c r="K10" i="3"/>
  <c r="K11" i="3"/>
  <c r="K12" i="3"/>
  <c r="K13" i="3"/>
  <c r="K14" i="3"/>
  <c r="K15" i="3"/>
  <c r="K16" i="3"/>
  <c r="K17" i="3"/>
  <c r="K18" i="3"/>
  <c r="K19" i="3"/>
  <c r="K20" i="3"/>
  <c r="K25" i="3"/>
  <c r="D3" i="10"/>
  <c r="L2" i="3"/>
  <c r="L3" i="3"/>
  <c r="L4" i="3"/>
  <c r="L5" i="3"/>
  <c r="L6" i="3"/>
  <c r="L7" i="3"/>
  <c r="L8" i="3"/>
  <c r="L9" i="3"/>
  <c r="L10" i="3"/>
  <c r="L11" i="3"/>
  <c r="L12" i="3"/>
  <c r="L13" i="3"/>
  <c r="L14" i="3"/>
  <c r="L15" i="3"/>
  <c r="L16" i="3"/>
  <c r="L17" i="3"/>
  <c r="L18" i="3"/>
  <c r="L19" i="3"/>
  <c r="L20" i="3"/>
  <c r="L25" i="3"/>
  <c r="E3" i="10"/>
  <c r="M2" i="3"/>
  <c r="M3" i="3"/>
  <c r="M4" i="3"/>
  <c r="M5" i="3"/>
  <c r="M6" i="3"/>
  <c r="M7" i="3"/>
  <c r="M8" i="3"/>
  <c r="M9" i="3"/>
  <c r="M10" i="3"/>
  <c r="M11" i="3"/>
  <c r="M12" i="3"/>
  <c r="M13" i="3"/>
  <c r="M14" i="3"/>
  <c r="M15" i="3"/>
  <c r="M16" i="3"/>
  <c r="M17" i="3"/>
  <c r="M18" i="3"/>
  <c r="M19" i="3"/>
  <c r="M20" i="3"/>
  <c r="M25" i="3"/>
  <c r="F3" i="10"/>
  <c r="N2" i="3"/>
  <c r="N3" i="3"/>
  <c r="N4" i="3"/>
  <c r="N5" i="3"/>
  <c r="N6" i="3"/>
  <c r="N7" i="3"/>
  <c r="N8" i="3"/>
  <c r="N9" i="3"/>
  <c r="N10" i="3"/>
  <c r="N11" i="3"/>
  <c r="N12" i="3"/>
  <c r="N13" i="3"/>
  <c r="N14" i="3"/>
  <c r="N15" i="3"/>
  <c r="N16" i="3"/>
  <c r="N17" i="3"/>
  <c r="N18" i="3"/>
  <c r="N19" i="3"/>
  <c r="N20" i="3"/>
  <c r="N25" i="3"/>
  <c r="G3" i="10"/>
  <c r="O2" i="3"/>
  <c r="O3" i="3"/>
  <c r="O4" i="3"/>
  <c r="O5" i="3"/>
  <c r="O6" i="3"/>
  <c r="O7" i="3"/>
  <c r="O8" i="3"/>
  <c r="O9" i="3"/>
  <c r="O10" i="3"/>
  <c r="O11" i="3"/>
  <c r="O12" i="3"/>
  <c r="O13" i="3"/>
  <c r="O14" i="3"/>
  <c r="O15" i="3"/>
  <c r="O16" i="3"/>
  <c r="O17" i="3"/>
  <c r="O18" i="3"/>
  <c r="O19" i="3"/>
  <c r="O20" i="3"/>
  <c r="O25" i="3"/>
  <c r="H3" i="10"/>
  <c r="J2" i="2"/>
  <c r="J3" i="2"/>
  <c r="J4" i="2"/>
  <c r="J5" i="2"/>
  <c r="J6" i="2"/>
  <c r="J7" i="2"/>
  <c r="J8" i="2"/>
  <c r="J9" i="2"/>
  <c r="J10" i="2"/>
  <c r="J11" i="2"/>
  <c r="J12" i="2"/>
  <c r="J13" i="2"/>
  <c r="J25" i="2"/>
  <c r="K2" i="2"/>
  <c r="K3" i="2"/>
  <c r="K4" i="2"/>
  <c r="K5" i="2"/>
  <c r="K6" i="2"/>
  <c r="K7" i="2"/>
  <c r="K8" i="2"/>
  <c r="K9" i="2"/>
  <c r="K10" i="2"/>
  <c r="K11" i="2"/>
  <c r="K12" i="2"/>
  <c r="K13" i="2"/>
  <c r="K25" i="2"/>
  <c r="L2" i="2"/>
  <c r="L3" i="2"/>
  <c r="L4" i="2"/>
  <c r="L5" i="2"/>
  <c r="L6" i="2"/>
  <c r="L7" i="2"/>
  <c r="L8" i="2"/>
  <c r="L9" i="2"/>
  <c r="L10" i="2"/>
  <c r="L11" i="2"/>
  <c r="L12" i="2"/>
  <c r="L13" i="2"/>
  <c r="L25" i="2"/>
  <c r="M2" i="2"/>
  <c r="M3" i="2"/>
  <c r="M4" i="2"/>
  <c r="M5" i="2"/>
  <c r="M6" i="2"/>
  <c r="M7" i="2"/>
  <c r="M8" i="2"/>
  <c r="M9" i="2"/>
  <c r="M10" i="2"/>
  <c r="M11" i="2"/>
  <c r="M12" i="2"/>
  <c r="M13" i="2"/>
  <c r="M25" i="2"/>
  <c r="N2" i="2"/>
  <c r="N3" i="2"/>
  <c r="N4" i="2"/>
  <c r="N5" i="2"/>
  <c r="N6" i="2"/>
  <c r="N7" i="2"/>
  <c r="N8" i="2"/>
  <c r="N9" i="2"/>
  <c r="N10" i="2"/>
  <c r="N11" i="2"/>
  <c r="N12" i="2"/>
  <c r="N13" i="2"/>
  <c r="N25" i="2"/>
  <c r="O2" i="2"/>
  <c r="O3" i="2"/>
  <c r="O4" i="2"/>
  <c r="O5" i="2"/>
  <c r="O6" i="2"/>
  <c r="O7" i="2"/>
  <c r="O8" i="2"/>
  <c r="O9" i="2"/>
  <c r="O10" i="2"/>
  <c r="O11" i="2"/>
  <c r="O12" i="2"/>
  <c r="O13" i="2"/>
  <c r="O25" i="2"/>
  <c r="B11" i="10"/>
  <c r="I2" i="28"/>
  <c r="I3" i="28"/>
  <c r="I4" i="28"/>
  <c r="I5" i="28"/>
  <c r="I6" i="28"/>
  <c r="I7" i="28"/>
  <c r="I8" i="28"/>
  <c r="I9" i="28"/>
  <c r="I10" i="28"/>
  <c r="I11" i="28"/>
  <c r="I12" i="28"/>
  <c r="I13" i="28"/>
  <c r="I14" i="28"/>
  <c r="I15" i="28"/>
  <c r="I16" i="28"/>
  <c r="I17" i="28"/>
  <c r="I18" i="28"/>
  <c r="I19" i="28"/>
  <c r="I20" i="28"/>
  <c r="I21" i="28"/>
  <c r="I22" i="28"/>
  <c r="I23" i="28"/>
  <c r="I24" i="28"/>
  <c r="I25" i="28"/>
  <c r="I26" i="28"/>
  <c r="I28" i="28"/>
  <c r="B10" i="10"/>
  <c r="I15" i="27"/>
  <c r="I2" i="27"/>
  <c r="I3" i="27"/>
  <c r="I4" i="27"/>
  <c r="I5" i="27"/>
  <c r="I6" i="27"/>
  <c r="I7" i="27"/>
  <c r="I8" i="27"/>
  <c r="I9" i="27"/>
  <c r="I10" i="27"/>
  <c r="I11" i="27"/>
  <c r="I12" i="27"/>
  <c r="I13" i="27"/>
  <c r="I14" i="27"/>
  <c r="I16" i="27"/>
  <c r="I17" i="27"/>
  <c r="I18" i="27"/>
  <c r="I19" i="27"/>
  <c r="I20" i="27"/>
  <c r="I21" i="27"/>
  <c r="I22" i="27"/>
  <c r="I23" i="27"/>
  <c r="I24" i="27"/>
  <c r="I25" i="27"/>
  <c r="I26" i="27"/>
  <c r="I28" i="27"/>
  <c r="B9" i="10"/>
  <c r="I2" i="26"/>
  <c r="I3" i="26"/>
  <c r="I4" i="26"/>
  <c r="I5" i="26"/>
  <c r="I6" i="26"/>
  <c r="I7" i="26"/>
  <c r="I8" i="26"/>
  <c r="I9" i="26"/>
  <c r="I10" i="26"/>
  <c r="I11" i="26"/>
  <c r="I12" i="26"/>
  <c r="I13" i="26"/>
  <c r="I14" i="26"/>
  <c r="I15" i="26"/>
  <c r="I16" i="26"/>
  <c r="I17" i="26"/>
  <c r="I18" i="26"/>
  <c r="I19" i="26"/>
  <c r="I20" i="26"/>
  <c r="I21" i="26"/>
  <c r="I22" i="26"/>
  <c r="I23" i="26"/>
  <c r="I25" i="26"/>
  <c r="B8" i="10"/>
  <c r="I2" i="22"/>
  <c r="I3" i="22"/>
  <c r="I4" i="22"/>
  <c r="I5" i="22"/>
  <c r="I6" i="22"/>
  <c r="I7" i="22"/>
  <c r="I8" i="22"/>
  <c r="I9" i="22"/>
  <c r="I51" i="22"/>
  <c r="B7" i="10"/>
  <c r="I2" i="18"/>
  <c r="I3" i="18"/>
  <c r="I4" i="18"/>
  <c r="I5" i="18"/>
  <c r="I6" i="18"/>
  <c r="I7" i="18"/>
  <c r="I8" i="18"/>
  <c r="I9" i="18"/>
  <c r="I10" i="18"/>
  <c r="I11" i="18"/>
  <c r="I12" i="18"/>
  <c r="I13" i="18"/>
  <c r="I14" i="18"/>
  <c r="I15" i="18"/>
  <c r="I16" i="18"/>
  <c r="I17" i="18"/>
  <c r="I18" i="18"/>
  <c r="I19" i="18"/>
  <c r="I20" i="18"/>
  <c r="I21" i="18"/>
  <c r="I22" i="18"/>
  <c r="I23" i="18"/>
  <c r="I25" i="18"/>
  <c r="B6" i="10"/>
  <c r="I2" i="11"/>
  <c r="I3" i="11"/>
  <c r="I4" i="11"/>
  <c r="I5" i="11"/>
  <c r="I6" i="11"/>
  <c r="I7" i="11"/>
  <c r="I8" i="11"/>
  <c r="I9" i="11"/>
  <c r="I10" i="11"/>
  <c r="I11" i="11"/>
  <c r="I12" i="11"/>
  <c r="I13" i="11"/>
  <c r="I14" i="11"/>
  <c r="I15" i="11"/>
  <c r="I16" i="11"/>
  <c r="I17" i="11"/>
  <c r="I18" i="11"/>
  <c r="I19" i="11"/>
  <c r="I20" i="11"/>
  <c r="I21" i="11"/>
  <c r="I22" i="11"/>
  <c r="I23" i="11"/>
  <c r="I25" i="11"/>
  <c r="B4" i="10"/>
  <c r="I2" i="12"/>
  <c r="I3" i="12"/>
  <c r="I4" i="12"/>
  <c r="I6" i="12"/>
  <c r="I7" i="12"/>
  <c r="I8" i="12"/>
  <c r="I9" i="12"/>
  <c r="I10" i="12"/>
  <c r="I11" i="12"/>
  <c r="I12" i="12"/>
  <c r="I13" i="12"/>
  <c r="I14" i="12"/>
  <c r="I15" i="12"/>
  <c r="I16" i="12"/>
  <c r="I17" i="12"/>
  <c r="I18" i="12"/>
  <c r="I19" i="12"/>
  <c r="I20" i="12"/>
  <c r="I21" i="12"/>
  <c r="I22" i="12"/>
  <c r="I23" i="12"/>
  <c r="B5" i="10"/>
  <c r="B3" i="10"/>
  <c r="J3" i="10"/>
  <c r="K3" i="10"/>
  <c r="J4" i="10"/>
  <c r="K4" i="10"/>
  <c r="J5" i="10"/>
  <c r="K5" i="10"/>
  <c r="J6" i="10"/>
  <c r="K6" i="10"/>
  <c r="J7" i="10"/>
  <c r="K7" i="10"/>
  <c r="J8" i="10"/>
  <c r="K8" i="10"/>
  <c r="J9" i="10"/>
  <c r="K9" i="10"/>
  <c r="J10" i="10"/>
  <c r="K10" i="10"/>
  <c r="J11" i="10"/>
  <c r="K11" i="10"/>
  <c r="O2" i="29"/>
  <c r="O3" i="29"/>
  <c r="O4" i="29"/>
  <c r="O5" i="29"/>
  <c r="O6" i="29"/>
  <c r="O7" i="29"/>
  <c r="O8" i="29"/>
  <c r="O9" i="29"/>
  <c r="O10" i="29"/>
  <c r="O11" i="29"/>
  <c r="O12" i="29"/>
  <c r="O13" i="29"/>
  <c r="O14" i="29"/>
  <c r="O15" i="29"/>
  <c r="O16" i="29"/>
  <c r="O17" i="29"/>
  <c r="O18" i="29"/>
  <c r="O19" i="29"/>
  <c r="O20" i="29"/>
  <c r="O21" i="29"/>
  <c r="O22" i="29"/>
  <c r="O23" i="29"/>
  <c r="O24" i="29"/>
  <c r="O25" i="29"/>
  <c r="O26" i="29"/>
  <c r="O27" i="29"/>
  <c r="O28" i="29"/>
  <c r="O29" i="29"/>
  <c r="O30" i="29"/>
  <c r="O31" i="29"/>
  <c r="O32" i="29"/>
  <c r="O33" i="29"/>
  <c r="O34" i="29"/>
  <c r="O35" i="29"/>
  <c r="O36" i="29"/>
  <c r="O38" i="29"/>
  <c r="N2" i="29"/>
  <c r="N3" i="29"/>
  <c r="N4" i="29"/>
  <c r="N5" i="29"/>
  <c r="N6" i="29"/>
  <c r="N7" i="29"/>
  <c r="N8" i="29"/>
  <c r="N9" i="29"/>
  <c r="N10" i="29"/>
  <c r="N11" i="29"/>
  <c r="N12" i="29"/>
  <c r="N13" i="29"/>
  <c r="N14" i="29"/>
  <c r="N15" i="29"/>
  <c r="N16" i="29"/>
  <c r="N17" i="29"/>
  <c r="N18" i="29"/>
  <c r="N19" i="29"/>
  <c r="N20" i="29"/>
  <c r="N21" i="29"/>
  <c r="N22" i="29"/>
  <c r="N23" i="29"/>
  <c r="N24" i="29"/>
  <c r="N25" i="29"/>
  <c r="N26" i="29"/>
  <c r="N27" i="29"/>
  <c r="N28" i="29"/>
  <c r="N29" i="29"/>
  <c r="N30" i="29"/>
  <c r="N31" i="29"/>
  <c r="N32" i="29"/>
  <c r="N33" i="29"/>
  <c r="N34" i="29"/>
  <c r="N35" i="29"/>
  <c r="N36" i="29"/>
  <c r="N38" i="29"/>
  <c r="M2" i="29"/>
  <c r="M3" i="29"/>
  <c r="M4" i="29"/>
  <c r="M5" i="29"/>
  <c r="M6" i="29"/>
  <c r="M7" i="29"/>
  <c r="M8" i="29"/>
  <c r="M9" i="29"/>
  <c r="M10" i="29"/>
  <c r="M11" i="29"/>
  <c r="M12" i="29"/>
  <c r="M13" i="29"/>
  <c r="M14" i="29"/>
  <c r="M15" i="29"/>
  <c r="M16" i="29"/>
  <c r="M17" i="29"/>
  <c r="M18" i="29"/>
  <c r="M19" i="29"/>
  <c r="M20" i="29"/>
  <c r="M21" i="29"/>
  <c r="M22" i="29"/>
  <c r="M23" i="29"/>
  <c r="M24" i="29"/>
  <c r="M25" i="29"/>
  <c r="M26" i="29"/>
  <c r="M27" i="29"/>
  <c r="M28" i="29"/>
  <c r="M29" i="29"/>
  <c r="M30" i="29"/>
  <c r="M31" i="29"/>
  <c r="M32" i="29"/>
  <c r="M33" i="29"/>
  <c r="M34" i="29"/>
  <c r="M35" i="29"/>
  <c r="M36" i="29"/>
  <c r="M38" i="29"/>
  <c r="L2" i="29"/>
  <c r="L3" i="29"/>
  <c r="L4" i="29"/>
  <c r="L5" i="29"/>
  <c r="L6" i="29"/>
  <c r="L7" i="29"/>
  <c r="L8" i="29"/>
  <c r="L9" i="29"/>
  <c r="L10" i="29"/>
  <c r="L11" i="29"/>
  <c r="L12" i="29"/>
  <c r="L13" i="29"/>
  <c r="L14" i="29"/>
  <c r="L15" i="29"/>
  <c r="L16" i="29"/>
  <c r="L17" i="29"/>
  <c r="L18" i="29"/>
  <c r="L19" i="29"/>
  <c r="L20" i="29"/>
  <c r="L21" i="29"/>
  <c r="L22" i="29"/>
  <c r="L23" i="29"/>
  <c r="L24" i="29"/>
  <c r="L25" i="29"/>
  <c r="L26" i="29"/>
  <c r="L27" i="29"/>
  <c r="L28" i="29"/>
  <c r="L29" i="29"/>
  <c r="L30" i="29"/>
  <c r="L31" i="29"/>
  <c r="L32" i="29"/>
  <c r="L33" i="29"/>
  <c r="L34" i="29"/>
  <c r="L35" i="29"/>
  <c r="L36" i="29"/>
  <c r="L38" i="29"/>
  <c r="K2" i="29"/>
  <c r="K3" i="29"/>
  <c r="K4" i="29"/>
  <c r="K5" i="29"/>
  <c r="K6" i="29"/>
  <c r="K7" i="29"/>
  <c r="K8" i="29"/>
  <c r="K9" i="29"/>
  <c r="K10" i="29"/>
  <c r="K11" i="29"/>
  <c r="K12" i="29"/>
  <c r="K13" i="29"/>
  <c r="K14" i="29"/>
  <c r="K15" i="29"/>
  <c r="K16" i="29"/>
  <c r="K17" i="29"/>
  <c r="K18" i="29"/>
  <c r="K19" i="29"/>
  <c r="K20" i="29"/>
  <c r="K21" i="29"/>
  <c r="K22" i="29"/>
  <c r="K23" i="29"/>
  <c r="K24" i="29"/>
  <c r="K25" i="29"/>
  <c r="K26" i="29"/>
  <c r="K27" i="29"/>
  <c r="K28" i="29"/>
  <c r="K29" i="29"/>
  <c r="K30" i="29"/>
  <c r="K31" i="29"/>
  <c r="K32" i="29"/>
  <c r="K33" i="29"/>
  <c r="K34" i="29"/>
  <c r="K35" i="29"/>
  <c r="K36" i="29"/>
  <c r="K38" i="29"/>
  <c r="J2" i="29"/>
  <c r="J3" i="29"/>
  <c r="J4" i="29"/>
  <c r="J5" i="29"/>
  <c r="J6" i="29"/>
  <c r="J7" i="29"/>
  <c r="J8" i="29"/>
  <c r="J9" i="29"/>
  <c r="J10" i="29"/>
  <c r="J11" i="29"/>
  <c r="J12" i="29"/>
  <c r="J13" i="29"/>
  <c r="J14" i="29"/>
  <c r="J15" i="29"/>
  <c r="J16" i="29"/>
  <c r="J17" i="29"/>
  <c r="J18" i="29"/>
  <c r="J19" i="29"/>
  <c r="J20" i="29"/>
  <c r="J21" i="29"/>
  <c r="J22" i="29"/>
  <c r="J23" i="29"/>
  <c r="J24" i="29"/>
  <c r="J25" i="29"/>
  <c r="J26" i="29"/>
  <c r="J27" i="29"/>
  <c r="J28" i="29"/>
  <c r="J29" i="29"/>
  <c r="J30" i="29"/>
  <c r="J31" i="29"/>
  <c r="J32" i="29"/>
  <c r="J33" i="29"/>
  <c r="J34" i="29"/>
  <c r="J35" i="29"/>
  <c r="J36" i="29"/>
  <c r="J38" i="29"/>
  <c r="I2" i="29"/>
  <c r="I3" i="29"/>
  <c r="I4" i="29"/>
  <c r="I5" i="29"/>
  <c r="I6" i="29"/>
  <c r="I7" i="29"/>
  <c r="I8" i="29"/>
  <c r="I9" i="29"/>
  <c r="I10" i="29"/>
  <c r="I11" i="29"/>
  <c r="I12" i="29"/>
  <c r="I13" i="29"/>
  <c r="I14" i="29"/>
  <c r="I15" i="29"/>
  <c r="I16" i="29"/>
  <c r="I17" i="29"/>
  <c r="I18" i="29"/>
  <c r="I19" i="29"/>
  <c r="I20" i="29"/>
  <c r="I21" i="29"/>
  <c r="I22" i="29"/>
  <c r="I23" i="29"/>
  <c r="I24" i="29"/>
  <c r="I25" i="29"/>
  <c r="I26" i="29"/>
  <c r="I27" i="29"/>
  <c r="I28" i="29"/>
  <c r="I29" i="29"/>
  <c r="I30" i="29"/>
  <c r="I31" i="29"/>
  <c r="I32" i="29"/>
  <c r="I33" i="29"/>
  <c r="I34" i="29"/>
  <c r="I35" i="29"/>
  <c r="I36" i="29"/>
  <c r="I38" i="29"/>
  <c r="P2" i="29"/>
  <c r="Q2" i="29"/>
  <c r="R2" i="29"/>
  <c r="D2" i="29"/>
  <c r="C3" i="29"/>
  <c r="P3" i="29"/>
  <c r="Q3" i="29"/>
  <c r="R3" i="29"/>
  <c r="D3" i="29"/>
  <c r="C4" i="29"/>
  <c r="P4" i="29"/>
  <c r="Q4" i="29"/>
  <c r="R4" i="29"/>
  <c r="D4" i="29"/>
  <c r="C5" i="29"/>
  <c r="P5" i="29"/>
  <c r="Q5" i="29"/>
  <c r="R5" i="29"/>
  <c r="D5" i="29"/>
  <c r="C6" i="29"/>
  <c r="P6" i="29"/>
  <c r="Q6" i="29"/>
  <c r="R6" i="29"/>
  <c r="D6" i="29"/>
  <c r="C7" i="29"/>
  <c r="P7" i="29"/>
  <c r="Q7" i="29"/>
  <c r="R7" i="29"/>
  <c r="D7" i="29"/>
  <c r="C8" i="29"/>
  <c r="P8" i="29"/>
  <c r="Q8" i="29"/>
  <c r="R8" i="29"/>
  <c r="D8" i="29"/>
  <c r="C9" i="29"/>
  <c r="P9" i="29"/>
  <c r="Q9" i="29"/>
  <c r="R9" i="29"/>
  <c r="D9" i="29"/>
  <c r="C10" i="29"/>
  <c r="P10" i="29"/>
  <c r="Q10" i="29"/>
  <c r="R10" i="29"/>
  <c r="D10" i="29"/>
  <c r="C11" i="29"/>
  <c r="P11" i="29"/>
  <c r="Q11" i="29"/>
  <c r="R11" i="29"/>
  <c r="D11" i="29"/>
  <c r="C12" i="29"/>
  <c r="P12" i="29"/>
  <c r="Q12" i="29"/>
  <c r="R12" i="29"/>
  <c r="D12" i="29"/>
  <c r="C13" i="29"/>
  <c r="P13" i="29"/>
  <c r="Q13" i="29"/>
  <c r="R13" i="29"/>
  <c r="D13" i="29"/>
  <c r="C14" i="29"/>
  <c r="P14" i="29"/>
  <c r="Q14" i="29"/>
  <c r="R14" i="29"/>
  <c r="D14" i="29"/>
  <c r="C15" i="29"/>
  <c r="P15" i="29"/>
  <c r="Q15" i="29"/>
  <c r="R15" i="29"/>
  <c r="D15" i="29"/>
  <c r="C16" i="29"/>
  <c r="P16" i="29"/>
  <c r="Q16" i="29"/>
  <c r="R16" i="29"/>
  <c r="D16" i="29"/>
  <c r="C17" i="29"/>
  <c r="P17" i="29"/>
  <c r="Q17" i="29"/>
  <c r="R17" i="29"/>
  <c r="D17" i="29"/>
  <c r="C18" i="29"/>
  <c r="P18" i="29"/>
  <c r="Q18" i="29"/>
  <c r="R18" i="29"/>
  <c r="D18" i="29"/>
  <c r="C19" i="29"/>
  <c r="P19" i="29"/>
  <c r="Q19" i="29"/>
  <c r="R19" i="29"/>
  <c r="D19" i="29"/>
  <c r="C20" i="29"/>
  <c r="P20" i="29"/>
  <c r="Q20" i="29"/>
  <c r="R20" i="29"/>
  <c r="D20" i="29"/>
  <c r="C21" i="29"/>
  <c r="P21" i="29"/>
  <c r="Q21" i="29"/>
  <c r="R21" i="29"/>
  <c r="D21" i="29"/>
  <c r="C22" i="29"/>
  <c r="P22" i="29"/>
  <c r="Q22" i="29"/>
  <c r="R22" i="29"/>
  <c r="D22" i="29"/>
  <c r="C23" i="29"/>
  <c r="P23" i="29"/>
  <c r="Q23" i="29"/>
  <c r="R23" i="29"/>
  <c r="D23" i="29"/>
  <c r="C24" i="29"/>
  <c r="P24" i="29"/>
  <c r="Q24" i="29"/>
  <c r="R24" i="29"/>
  <c r="D24" i="29"/>
  <c r="C25" i="29"/>
  <c r="P25" i="29"/>
  <c r="Q25" i="29"/>
  <c r="R25" i="29"/>
  <c r="D25" i="29"/>
  <c r="C26" i="29"/>
  <c r="P26" i="29"/>
  <c r="Q26" i="29"/>
  <c r="R26" i="29"/>
  <c r="D26" i="29"/>
  <c r="C27" i="29"/>
  <c r="P27" i="29"/>
  <c r="Q27" i="29"/>
  <c r="R27" i="29"/>
  <c r="D27" i="29"/>
  <c r="C28" i="29"/>
  <c r="P28" i="29"/>
  <c r="Q28" i="29"/>
  <c r="R28" i="29"/>
  <c r="D28" i="29"/>
  <c r="C29" i="29"/>
  <c r="P29" i="29"/>
  <c r="Q29" i="29"/>
  <c r="R29" i="29"/>
  <c r="D29" i="29"/>
  <c r="C30" i="29"/>
  <c r="P30" i="29"/>
  <c r="Q30" i="29"/>
  <c r="R30" i="29"/>
  <c r="D30" i="29"/>
  <c r="C31" i="29"/>
  <c r="P31" i="29"/>
  <c r="Q31" i="29"/>
  <c r="R31" i="29"/>
  <c r="D31" i="29"/>
  <c r="C32" i="29"/>
  <c r="P32" i="29"/>
  <c r="Q32" i="29"/>
  <c r="R32" i="29"/>
  <c r="D32" i="29"/>
  <c r="C33" i="29"/>
  <c r="P33" i="29"/>
  <c r="Q33" i="29"/>
  <c r="R33" i="29"/>
  <c r="D33" i="29"/>
  <c r="C34" i="29"/>
  <c r="P34" i="29"/>
  <c r="Q34" i="29"/>
  <c r="R34" i="29"/>
  <c r="D34" i="29"/>
  <c r="C35" i="29"/>
  <c r="P35" i="29"/>
  <c r="Q35" i="29"/>
  <c r="R35" i="29"/>
  <c r="D35" i="29"/>
  <c r="C36" i="29"/>
  <c r="P36" i="29"/>
  <c r="Q36" i="29"/>
  <c r="R36" i="29"/>
  <c r="G36" i="29"/>
  <c r="D36" i="29"/>
  <c r="G35" i="29"/>
  <c r="G34" i="29"/>
  <c r="G33" i="29"/>
  <c r="G32" i="29"/>
  <c r="G31" i="29"/>
  <c r="G30" i="29"/>
  <c r="G29" i="29"/>
  <c r="G28" i="29"/>
  <c r="G27" i="29"/>
  <c r="G26" i="29"/>
  <c r="G25" i="29"/>
  <c r="G24" i="29"/>
  <c r="G23" i="29"/>
  <c r="G22" i="29"/>
  <c r="G21" i="29"/>
  <c r="G20" i="29"/>
  <c r="G19" i="29"/>
  <c r="G18" i="29"/>
  <c r="G17" i="29"/>
  <c r="G16" i="29"/>
  <c r="G15" i="29"/>
  <c r="G14" i="29"/>
  <c r="G13" i="29"/>
  <c r="G12" i="29"/>
  <c r="G11" i="29"/>
  <c r="G10" i="29"/>
  <c r="G9" i="29"/>
  <c r="G8" i="29"/>
  <c r="G7" i="29"/>
  <c r="G6" i="29"/>
  <c r="G5" i="29"/>
  <c r="G4" i="29"/>
  <c r="G3" i="29"/>
  <c r="G2" i="29"/>
  <c r="P2" i="28"/>
  <c r="Q2" i="28"/>
  <c r="R2" i="28"/>
  <c r="D2" i="28"/>
  <c r="C3" i="28"/>
  <c r="P3" i="28"/>
  <c r="Q3" i="28"/>
  <c r="R3" i="28"/>
  <c r="D3" i="28"/>
  <c r="C4" i="28"/>
  <c r="P4" i="28"/>
  <c r="Q4" i="28"/>
  <c r="R4" i="28"/>
  <c r="D4" i="28"/>
  <c r="C5" i="28"/>
  <c r="P5" i="28"/>
  <c r="Q5" i="28"/>
  <c r="R5" i="28"/>
  <c r="D5" i="28"/>
  <c r="C6" i="28"/>
  <c r="P6" i="28"/>
  <c r="Q6" i="28"/>
  <c r="R6" i="28"/>
  <c r="D6" i="28"/>
  <c r="C7" i="28"/>
  <c r="P7" i="28"/>
  <c r="Q7" i="28"/>
  <c r="R7" i="28"/>
  <c r="D7" i="28"/>
  <c r="C8" i="28"/>
  <c r="P8" i="28"/>
  <c r="Q8" i="28"/>
  <c r="R8" i="28"/>
  <c r="D8" i="28"/>
  <c r="C9" i="28"/>
  <c r="P9" i="28"/>
  <c r="Q9" i="28"/>
  <c r="R9" i="28"/>
  <c r="D9" i="28"/>
  <c r="C10" i="28"/>
  <c r="P10" i="28"/>
  <c r="Q10" i="28"/>
  <c r="R10" i="28"/>
  <c r="D10" i="28"/>
  <c r="C11" i="28"/>
  <c r="P11" i="28"/>
  <c r="Q11" i="28"/>
  <c r="R11" i="28"/>
  <c r="D11" i="28"/>
  <c r="C12" i="28"/>
  <c r="P12" i="28"/>
  <c r="Q12" i="28"/>
  <c r="R12" i="28"/>
  <c r="D12" i="28"/>
  <c r="C13" i="28"/>
  <c r="P13" i="28"/>
  <c r="Q13" i="28"/>
  <c r="R13" i="28"/>
  <c r="D13" i="28"/>
  <c r="C14" i="28"/>
  <c r="P14" i="28"/>
  <c r="Q14" i="28"/>
  <c r="R14" i="28"/>
  <c r="D14" i="28"/>
  <c r="C15" i="28"/>
  <c r="P15" i="28"/>
  <c r="Q15" i="28"/>
  <c r="R15" i="28"/>
  <c r="D15" i="28"/>
  <c r="C16" i="28"/>
  <c r="P16" i="28"/>
  <c r="Q16" i="28"/>
  <c r="R16" i="28"/>
  <c r="D16" i="28"/>
  <c r="C17" i="28"/>
  <c r="P17" i="28"/>
  <c r="Q17" i="28"/>
  <c r="R17" i="28"/>
  <c r="D17" i="28"/>
  <c r="C18" i="28"/>
  <c r="P18" i="28"/>
  <c r="Q18" i="28"/>
  <c r="R18" i="28"/>
  <c r="D18" i="28"/>
  <c r="C19" i="28"/>
  <c r="P19" i="28"/>
  <c r="Q19" i="28"/>
  <c r="R19" i="28"/>
  <c r="D19" i="28"/>
  <c r="C20" i="28"/>
  <c r="P20" i="28"/>
  <c r="Q20" i="28"/>
  <c r="R20" i="28"/>
  <c r="D20" i="28"/>
  <c r="C21" i="28"/>
  <c r="P21" i="28"/>
  <c r="Q21" i="28"/>
  <c r="R21" i="28"/>
  <c r="D21" i="28"/>
  <c r="C22" i="28"/>
  <c r="P22" i="28"/>
  <c r="Q22" i="28"/>
  <c r="R22" i="28"/>
  <c r="D22" i="28"/>
  <c r="C23" i="28"/>
  <c r="P23" i="28"/>
  <c r="Q23" i="28"/>
  <c r="R23" i="28"/>
  <c r="D23" i="28"/>
  <c r="C24" i="28"/>
  <c r="P24" i="28"/>
  <c r="Q24" i="28"/>
  <c r="R24" i="28"/>
  <c r="D24" i="28"/>
  <c r="C25" i="28"/>
  <c r="P25" i="28"/>
  <c r="Q25" i="28"/>
  <c r="R25" i="28"/>
  <c r="D25" i="28"/>
  <c r="C26" i="28"/>
  <c r="P26" i="28"/>
  <c r="Q26" i="28"/>
  <c r="R26" i="28"/>
  <c r="D26" i="28"/>
  <c r="G26" i="28"/>
  <c r="G25" i="28"/>
  <c r="G24" i="28"/>
  <c r="G23" i="28"/>
  <c r="G22" i="28"/>
  <c r="G21" i="28"/>
  <c r="G20" i="28"/>
  <c r="G19" i="28"/>
  <c r="G18" i="28"/>
  <c r="G17" i="28"/>
  <c r="G16" i="28"/>
  <c r="G15" i="28"/>
  <c r="G14" i="28"/>
  <c r="G13" i="28"/>
  <c r="G12" i="28"/>
  <c r="G11" i="28"/>
  <c r="G10" i="28"/>
  <c r="G9" i="28"/>
  <c r="G8" i="28"/>
  <c r="G7" i="28"/>
  <c r="G6" i="28"/>
  <c r="G5" i="28"/>
  <c r="G4" i="28"/>
  <c r="G3" i="28"/>
  <c r="G2" i="28"/>
  <c r="P2" i="27"/>
  <c r="Q2" i="27"/>
  <c r="R2" i="27"/>
  <c r="D2" i="27"/>
  <c r="C3" i="27"/>
  <c r="P3" i="27"/>
  <c r="Q3" i="27"/>
  <c r="R3" i="27"/>
  <c r="D3" i="27"/>
  <c r="C4" i="27"/>
  <c r="P4" i="27"/>
  <c r="Q4" i="27"/>
  <c r="R4" i="27"/>
  <c r="D4" i="27"/>
  <c r="C5" i="27"/>
  <c r="P5" i="27"/>
  <c r="Q5" i="27"/>
  <c r="R5" i="27"/>
  <c r="D5" i="27"/>
  <c r="C6" i="27"/>
  <c r="P6" i="27"/>
  <c r="Q6" i="27"/>
  <c r="R6" i="27"/>
  <c r="D6" i="27"/>
  <c r="C7" i="27"/>
  <c r="P7" i="27"/>
  <c r="Q7" i="27"/>
  <c r="R7" i="27"/>
  <c r="D7" i="27"/>
  <c r="C8" i="27"/>
  <c r="P8" i="27"/>
  <c r="Q8" i="27"/>
  <c r="R8" i="27"/>
  <c r="D8" i="27"/>
  <c r="C9" i="27"/>
  <c r="P9" i="27"/>
  <c r="Q9" i="27"/>
  <c r="R9" i="27"/>
  <c r="D9" i="27"/>
  <c r="C10" i="27"/>
  <c r="P10" i="27"/>
  <c r="Q10" i="27"/>
  <c r="R10" i="27"/>
  <c r="D10" i="27"/>
  <c r="C11" i="27"/>
  <c r="P11" i="27"/>
  <c r="Q11" i="27"/>
  <c r="R11" i="27"/>
  <c r="D11" i="27"/>
  <c r="C12" i="27"/>
  <c r="P12" i="27"/>
  <c r="Q12" i="27"/>
  <c r="R12" i="27"/>
  <c r="D12" i="27"/>
  <c r="C13" i="27"/>
  <c r="P13" i="27"/>
  <c r="Q13" i="27"/>
  <c r="R13" i="27"/>
  <c r="D13" i="27"/>
  <c r="C14" i="27"/>
  <c r="P14" i="27"/>
  <c r="Q14" i="27"/>
  <c r="R14" i="27"/>
  <c r="D14" i="27"/>
  <c r="C15" i="27"/>
  <c r="P15" i="27"/>
  <c r="Q15" i="27"/>
  <c r="R15" i="27"/>
  <c r="D15" i="27"/>
  <c r="C16" i="27"/>
  <c r="P16" i="27"/>
  <c r="Q16" i="27"/>
  <c r="R16" i="27"/>
  <c r="D16" i="27"/>
  <c r="C17" i="27"/>
  <c r="P17" i="27"/>
  <c r="Q17" i="27"/>
  <c r="R17" i="27"/>
  <c r="D17" i="27"/>
  <c r="C18" i="27"/>
  <c r="P18" i="27"/>
  <c r="Q18" i="27"/>
  <c r="R18" i="27"/>
  <c r="D18" i="27"/>
  <c r="C19" i="27"/>
  <c r="P19" i="27"/>
  <c r="Q19" i="27"/>
  <c r="R19" i="27"/>
  <c r="D19" i="27"/>
  <c r="C20" i="27"/>
  <c r="P20" i="27"/>
  <c r="Q20" i="27"/>
  <c r="R20" i="27"/>
  <c r="D20" i="27"/>
  <c r="C21" i="27"/>
  <c r="P21" i="27"/>
  <c r="Q21" i="27"/>
  <c r="R21" i="27"/>
  <c r="D21" i="27"/>
  <c r="C22" i="27"/>
  <c r="P22" i="27"/>
  <c r="Q22" i="27"/>
  <c r="R22" i="27"/>
  <c r="D22" i="27"/>
  <c r="C23" i="27"/>
  <c r="P23" i="27"/>
  <c r="Q23" i="27"/>
  <c r="R23" i="27"/>
  <c r="D23" i="27"/>
  <c r="C24" i="27"/>
  <c r="P24" i="27"/>
  <c r="Q24" i="27"/>
  <c r="R24" i="27"/>
  <c r="D24" i="27"/>
  <c r="C25" i="27"/>
  <c r="P25" i="27"/>
  <c r="Q25" i="27"/>
  <c r="R25" i="27"/>
  <c r="D25" i="27"/>
  <c r="C26" i="27"/>
  <c r="P26" i="27"/>
  <c r="Q26" i="27"/>
  <c r="R26" i="27"/>
  <c r="D26" i="27"/>
  <c r="G26" i="27"/>
  <c r="G25" i="27"/>
  <c r="G24" i="27"/>
  <c r="G23" i="27"/>
  <c r="G22" i="27"/>
  <c r="G21" i="27"/>
  <c r="G20" i="27"/>
  <c r="G19" i="27"/>
  <c r="G18" i="27"/>
  <c r="G17" i="27"/>
  <c r="G16" i="27"/>
  <c r="G15" i="27"/>
  <c r="G14" i="27"/>
  <c r="G13" i="27"/>
  <c r="G12" i="27"/>
  <c r="G11" i="27"/>
  <c r="G10" i="27"/>
  <c r="G9" i="27"/>
  <c r="G8" i="27"/>
  <c r="G7" i="27"/>
  <c r="G6" i="27"/>
  <c r="G5" i="27"/>
  <c r="G4" i="27"/>
  <c r="G3" i="27"/>
  <c r="G2" i="27"/>
  <c r="P2" i="26"/>
  <c r="Q2" i="26"/>
  <c r="R2" i="26"/>
  <c r="D2" i="26"/>
  <c r="C3" i="26"/>
  <c r="P3" i="26"/>
  <c r="Q3" i="26"/>
  <c r="R3" i="26"/>
  <c r="D3" i="26"/>
  <c r="C4" i="26"/>
  <c r="P4" i="26"/>
  <c r="Q4" i="26"/>
  <c r="R4" i="26"/>
  <c r="D4" i="26"/>
  <c r="C5" i="26"/>
  <c r="P5" i="26"/>
  <c r="Q5" i="26"/>
  <c r="R5" i="26"/>
  <c r="D5" i="26"/>
  <c r="C6" i="26"/>
  <c r="P6" i="26"/>
  <c r="Q6" i="26"/>
  <c r="R6" i="26"/>
  <c r="D6" i="26"/>
  <c r="C7" i="26"/>
  <c r="P7" i="26"/>
  <c r="Q7" i="26"/>
  <c r="R7" i="26"/>
  <c r="D7" i="26"/>
  <c r="C8" i="26"/>
  <c r="P8" i="26"/>
  <c r="Q8" i="26"/>
  <c r="R8" i="26"/>
  <c r="D8" i="26"/>
  <c r="C9" i="26"/>
  <c r="P9" i="26"/>
  <c r="Q9" i="26"/>
  <c r="R9" i="26"/>
  <c r="D9" i="26"/>
  <c r="C10" i="26"/>
  <c r="P10" i="26"/>
  <c r="Q10" i="26"/>
  <c r="R10" i="26"/>
  <c r="D10" i="26"/>
  <c r="C11" i="26"/>
  <c r="P11" i="26"/>
  <c r="Q11" i="26"/>
  <c r="R11" i="26"/>
  <c r="D11" i="26"/>
  <c r="C12" i="26"/>
  <c r="P12" i="26"/>
  <c r="Q12" i="26"/>
  <c r="R12" i="26"/>
  <c r="D12" i="26"/>
  <c r="C13" i="26"/>
  <c r="P13" i="26"/>
  <c r="Q13" i="26"/>
  <c r="R13" i="26"/>
  <c r="D13" i="26"/>
  <c r="C14" i="26"/>
  <c r="P14" i="26"/>
  <c r="Q14" i="26"/>
  <c r="R14" i="26"/>
  <c r="D14" i="26"/>
  <c r="C15" i="26"/>
  <c r="P15" i="26"/>
  <c r="Q15" i="26"/>
  <c r="R15" i="26"/>
  <c r="D15" i="26"/>
  <c r="C16" i="26"/>
  <c r="P16" i="26"/>
  <c r="Q16" i="26"/>
  <c r="R16" i="26"/>
  <c r="D16" i="26"/>
  <c r="C17" i="26"/>
  <c r="P17" i="26"/>
  <c r="Q17" i="26"/>
  <c r="R17" i="26"/>
  <c r="D17" i="26"/>
  <c r="C18" i="26"/>
  <c r="P18" i="26"/>
  <c r="Q18" i="26"/>
  <c r="R18" i="26"/>
  <c r="D18" i="26"/>
  <c r="C19" i="26"/>
  <c r="P19" i="26"/>
  <c r="Q19" i="26"/>
  <c r="R19" i="26"/>
  <c r="D19" i="26"/>
  <c r="C20" i="26"/>
  <c r="P20" i="26"/>
  <c r="Q20" i="26"/>
  <c r="R20" i="26"/>
  <c r="D20" i="26"/>
  <c r="C21" i="26"/>
  <c r="P21" i="26"/>
  <c r="Q21" i="26"/>
  <c r="R21" i="26"/>
  <c r="D21" i="26"/>
  <c r="C22" i="26"/>
  <c r="P22" i="26"/>
  <c r="Q22" i="26"/>
  <c r="R22" i="26"/>
  <c r="D22" i="26"/>
  <c r="C23" i="26"/>
  <c r="P23" i="26"/>
  <c r="Q23" i="26"/>
  <c r="R23" i="26"/>
  <c r="D23" i="26"/>
  <c r="G23" i="26"/>
  <c r="G22" i="26"/>
  <c r="G21" i="26"/>
  <c r="G20" i="26"/>
  <c r="G19" i="26"/>
  <c r="G18" i="26"/>
  <c r="G17" i="26"/>
  <c r="G16" i="26"/>
  <c r="G15" i="26"/>
  <c r="G14" i="26"/>
  <c r="G13" i="26"/>
  <c r="G12" i="26"/>
  <c r="G11" i="26"/>
  <c r="G10" i="26"/>
  <c r="G9" i="26"/>
  <c r="G8" i="26"/>
  <c r="G7" i="26"/>
  <c r="G6" i="26"/>
  <c r="G5" i="26"/>
  <c r="G4" i="26"/>
  <c r="G3" i="26"/>
  <c r="G2" i="26"/>
  <c r="I2" i="2"/>
  <c r="I3" i="2"/>
  <c r="I4" i="2"/>
  <c r="I5" i="2"/>
  <c r="I6" i="2"/>
  <c r="I7" i="2"/>
  <c r="I8" i="2"/>
  <c r="I9" i="2"/>
  <c r="I10" i="2"/>
  <c r="I11" i="2"/>
  <c r="I12" i="2"/>
  <c r="I13" i="2"/>
  <c r="I25" i="2"/>
  <c r="J2" i="10"/>
  <c r="K2" i="10"/>
  <c r="C2" i="11"/>
  <c r="P2" i="11"/>
  <c r="Q2" i="11"/>
  <c r="R2" i="11"/>
  <c r="D2" i="11"/>
  <c r="C3" i="11"/>
  <c r="P3" i="11"/>
  <c r="Q3" i="11"/>
  <c r="R3" i="11"/>
  <c r="D3" i="11"/>
  <c r="C4" i="11"/>
  <c r="P4" i="11"/>
  <c r="Q4" i="11"/>
  <c r="R4" i="11"/>
  <c r="D4" i="11"/>
  <c r="C5" i="11"/>
  <c r="P5" i="11"/>
  <c r="Q5" i="11"/>
  <c r="R5" i="11"/>
  <c r="D5" i="11"/>
  <c r="C6" i="11"/>
  <c r="P6" i="11"/>
  <c r="Q6" i="11"/>
  <c r="R6" i="11"/>
  <c r="D6" i="11"/>
  <c r="C7" i="11"/>
  <c r="P7" i="11"/>
  <c r="Q7" i="11"/>
  <c r="R7" i="11"/>
  <c r="D7" i="11"/>
  <c r="C8" i="11"/>
  <c r="P8" i="11"/>
  <c r="Q8" i="11"/>
  <c r="R8" i="11"/>
  <c r="D8" i="11"/>
  <c r="C9" i="11"/>
  <c r="P9" i="11"/>
  <c r="Q9" i="11"/>
  <c r="R9" i="11"/>
  <c r="D9" i="11"/>
  <c r="C10" i="11"/>
  <c r="P10" i="11"/>
  <c r="Q10" i="11"/>
  <c r="R10" i="11"/>
  <c r="D10" i="11"/>
  <c r="C11" i="11"/>
  <c r="P11" i="11"/>
  <c r="Q11" i="11"/>
  <c r="R11" i="11"/>
  <c r="D11" i="11"/>
  <c r="C12" i="11"/>
  <c r="P12" i="11"/>
  <c r="Q12" i="11"/>
  <c r="R12" i="11"/>
  <c r="D12" i="11"/>
  <c r="C13" i="11"/>
  <c r="P13" i="11"/>
  <c r="Q13" i="11"/>
  <c r="R13" i="11"/>
  <c r="D13" i="11"/>
  <c r="C14" i="11"/>
  <c r="P14" i="11"/>
  <c r="Q14" i="11"/>
  <c r="R14" i="11"/>
  <c r="D14" i="11"/>
  <c r="C15" i="11"/>
  <c r="P15" i="11"/>
  <c r="Q15" i="11"/>
  <c r="R15" i="11"/>
  <c r="D15" i="11"/>
  <c r="C16" i="11"/>
  <c r="P16" i="11"/>
  <c r="Q16" i="11"/>
  <c r="R16" i="11"/>
  <c r="D16" i="11"/>
  <c r="C17" i="11"/>
  <c r="P17" i="11"/>
  <c r="Q17" i="11"/>
  <c r="R17" i="11"/>
  <c r="D17" i="11"/>
  <c r="C18" i="11"/>
  <c r="P18" i="11"/>
  <c r="Q18" i="11"/>
  <c r="R18" i="11"/>
  <c r="D18" i="11"/>
  <c r="C19" i="11"/>
  <c r="P19" i="11"/>
  <c r="Q19" i="11"/>
  <c r="R19" i="11"/>
  <c r="D19" i="11"/>
  <c r="C20" i="11"/>
  <c r="P20" i="11"/>
  <c r="Q20" i="11"/>
  <c r="R20" i="11"/>
  <c r="D20" i="11"/>
  <c r="C21" i="11"/>
  <c r="P21" i="11"/>
  <c r="Q21" i="11"/>
  <c r="R21" i="11"/>
  <c r="D21" i="11"/>
  <c r="C22" i="11"/>
  <c r="P22" i="11"/>
  <c r="Q22" i="11"/>
  <c r="R22" i="11"/>
  <c r="D22" i="11"/>
  <c r="C23" i="11"/>
  <c r="P23" i="11"/>
  <c r="Q23" i="11"/>
  <c r="R23" i="11"/>
  <c r="D23" i="11"/>
  <c r="P2" i="18"/>
  <c r="Q2" i="18"/>
  <c r="R2" i="18"/>
  <c r="D2" i="18"/>
  <c r="C3" i="18"/>
  <c r="P3" i="18"/>
  <c r="Q3" i="18"/>
  <c r="R3" i="18"/>
  <c r="D3" i="18"/>
  <c r="C4" i="18"/>
  <c r="P4" i="18"/>
  <c r="Q4" i="18"/>
  <c r="R4" i="18"/>
  <c r="D4" i="18"/>
  <c r="C5" i="18"/>
  <c r="P5" i="18"/>
  <c r="Q5" i="18"/>
  <c r="R5" i="18"/>
  <c r="D5" i="18"/>
  <c r="C6" i="18"/>
  <c r="P6" i="18"/>
  <c r="Q6" i="18"/>
  <c r="R6" i="18"/>
  <c r="D6" i="18"/>
  <c r="C7" i="18"/>
  <c r="P7" i="18"/>
  <c r="Q7" i="18"/>
  <c r="R7" i="18"/>
  <c r="D7" i="18"/>
  <c r="C8" i="18"/>
  <c r="P8" i="18"/>
  <c r="Q8" i="18"/>
  <c r="R8" i="18"/>
  <c r="D8" i="18"/>
  <c r="C9" i="18"/>
  <c r="P9" i="18"/>
  <c r="Q9" i="18"/>
  <c r="R9" i="18"/>
  <c r="D9" i="18"/>
  <c r="C10" i="18"/>
  <c r="P10" i="18"/>
  <c r="Q10" i="18"/>
  <c r="R10" i="18"/>
  <c r="D10" i="18"/>
  <c r="G10" i="18"/>
  <c r="C11" i="18"/>
  <c r="P11" i="18"/>
  <c r="Q11" i="18"/>
  <c r="R11" i="18"/>
  <c r="D11" i="18"/>
  <c r="G11" i="18"/>
  <c r="C12" i="18"/>
  <c r="P12" i="18"/>
  <c r="Q12" i="18"/>
  <c r="R12" i="18"/>
  <c r="D12" i="18"/>
  <c r="G12" i="18"/>
  <c r="C13" i="18"/>
  <c r="P13" i="18"/>
  <c r="Q13" i="18"/>
  <c r="R13" i="18"/>
  <c r="D13" i="18"/>
  <c r="G13" i="18"/>
  <c r="C14" i="18"/>
  <c r="P14" i="18"/>
  <c r="Q14" i="18"/>
  <c r="R14" i="18"/>
  <c r="D14" i="18"/>
  <c r="G14" i="18"/>
  <c r="C15" i="18"/>
  <c r="P15" i="18"/>
  <c r="Q15" i="18"/>
  <c r="R15" i="18"/>
  <c r="D15" i="18"/>
  <c r="G15" i="18"/>
  <c r="C16" i="18"/>
  <c r="P16" i="18"/>
  <c r="Q16" i="18"/>
  <c r="R16" i="18"/>
  <c r="D16" i="18"/>
  <c r="G16" i="18"/>
  <c r="C17" i="18"/>
  <c r="P17" i="18"/>
  <c r="Q17" i="18"/>
  <c r="R17" i="18"/>
  <c r="D17" i="18"/>
  <c r="G17" i="18"/>
  <c r="C18" i="18"/>
  <c r="P18" i="18"/>
  <c r="Q18" i="18"/>
  <c r="R18" i="18"/>
  <c r="D18" i="18"/>
  <c r="G18" i="18"/>
  <c r="C19" i="18"/>
  <c r="P19" i="18"/>
  <c r="Q19" i="18"/>
  <c r="R19" i="18"/>
  <c r="D19" i="18"/>
  <c r="G19" i="18"/>
  <c r="C20" i="18"/>
  <c r="P20" i="18"/>
  <c r="Q20" i="18"/>
  <c r="R20" i="18"/>
  <c r="D20" i="18"/>
  <c r="G20" i="18"/>
  <c r="C21" i="18"/>
  <c r="P21" i="18"/>
  <c r="Q21" i="18"/>
  <c r="R21" i="18"/>
  <c r="D21" i="18"/>
  <c r="G21" i="18"/>
  <c r="C22" i="18"/>
  <c r="P22" i="18"/>
  <c r="Q22" i="18"/>
  <c r="R22" i="18"/>
  <c r="D22" i="18"/>
  <c r="G22" i="18"/>
  <c r="C23" i="18"/>
  <c r="P23" i="18"/>
  <c r="Q23" i="18"/>
  <c r="R23" i="18"/>
  <c r="D23" i="18"/>
  <c r="G23" i="18"/>
  <c r="C2" i="12"/>
  <c r="P2" i="12"/>
  <c r="Q2" i="12"/>
  <c r="R2" i="12"/>
  <c r="D2" i="12"/>
  <c r="C3" i="12"/>
  <c r="P3" i="12"/>
  <c r="Q3" i="12"/>
  <c r="R3" i="12"/>
  <c r="D3" i="12"/>
  <c r="C4" i="12"/>
  <c r="P4" i="12"/>
  <c r="Q4" i="12"/>
  <c r="R4" i="12"/>
  <c r="D4" i="12"/>
  <c r="C5" i="12"/>
  <c r="P5" i="12"/>
  <c r="Q5" i="12"/>
  <c r="R5" i="12"/>
  <c r="D5" i="12"/>
  <c r="G5" i="12"/>
  <c r="C6" i="12"/>
  <c r="P6" i="12"/>
  <c r="Q6" i="12"/>
  <c r="R6" i="12"/>
  <c r="D6" i="12"/>
  <c r="G6" i="12"/>
  <c r="C7" i="12"/>
  <c r="P7" i="12"/>
  <c r="Q7" i="12"/>
  <c r="R7" i="12"/>
  <c r="D7" i="12"/>
  <c r="G7" i="12"/>
  <c r="C8" i="12"/>
  <c r="P8" i="12"/>
  <c r="Q8" i="12"/>
  <c r="R8" i="12"/>
  <c r="D8" i="12"/>
  <c r="G8" i="12"/>
  <c r="C9" i="12"/>
  <c r="P9" i="12"/>
  <c r="Q9" i="12"/>
  <c r="R9" i="12"/>
  <c r="D9" i="12"/>
  <c r="G9" i="12"/>
  <c r="C10" i="12"/>
  <c r="P10" i="12"/>
  <c r="Q10" i="12"/>
  <c r="R10" i="12"/>
  <c r="D10" i="12"/>
  <c r="G10" i="12"/>
  <c r="C11" i="12"/>
  <c r="P11" i="12"/>
  <c r="Q11" i="12"/>
  <c r="R11" i="12"/>
  <c r="D11" i="12"/>
  <c r="G11" i="12"/>
  <c r="C12" i="12"/>
  <c r="P12" i="12"/>
  <c r="Q12" i="12"/>
  <c r="R12" i="12"/>
  <c r="D12" i="12"/>
  <c r="G12" i="12"/>
  <c r="C13" i="12"/>
  <c r="P13" i="12"/>
  <c r="Q13" i="12"/>
  <c r="R13" i="12"/>
  <c r="D13" i="12"/>
  <c r="G13" i="12"/>
  <c r="C14" i="12"/>
  <c r="P14" i="12"/>
  <c r="Q14" i="12"/>
  <c r="R14" i="12"/>
  <c r="D14" i="12"/>
  <c r="G14" i="12"/>
  <c r="C15" i="12"/>
  <c r="P15" i="12"/>
  <c r="Q15" i="12"/>
  <c r="R15" i="12"/>
  <c r="D15" i="12"/>
  <c r="G15" i="12"/>
  <c r="C16" i="12"/>
  <c r="P16" i="12"/>
  <c r="Q16" i="12"/>
  <c r="R16" i="12"/>
  <c r="D16" i="12"/>
  <c r="G16" i="12"/>
  <c r="C17" i="12"/>
  <c r="P17" i="12"/>
  <c r="Q17" i="12"/>
  <c r="R17" i="12"/>
  <c r="D17" i="12"/>
  <c r="G17" i="12"/>
  <c r="C18" i="12"/>
  <c r="P18" i="12"/>
  <c r="Q18" i="12"/>
  <c r="R18" i="12"/>
  <c r="D18" i="12"/>
  <c r="G18" i="12"/>
  <c r="C19" i="12"/>
  <c r="P19" i="12"/>
  <c r="Q19" i="12"/>
  <c r="R19" i="12"/>
  <c r="D19" i="12"/>
  <c r="G19" i="12"/>
  <c r="C20" i="12"/>
  <c r="P20" i="12"/>
  <c r="Q20" i="12"/>
  <c r="R20" i="12"/>
  <c r="D20" i="12"/>
  <c r="G20" i="12"/>
  <c r="C21" i="12"/>
  <c r="P21" i="12"/>
  <c r="Q21" i="12"/>
  <c r="R21" i="12"/>
  <c r="D21" i="12"/>
  <c r="G21" i="12"/>
  <c r="C22" i="12"/>
  <c r="P22" i="12"/>
  <c r="Q22" i="12"/>
  <c r="R22" i="12"/>
  <c r="D22" i="12"/>
  <c r="G22" i="12"/>
  <c r="C23" i="12"/>
  <c r="P23" i="12"/>
  <c r="Q23" i="12"/>
  <c r="R23" i="12"/>
  <c r="D23" i="12"/>
  <c r="G23" i="12"/>
  <c r="G6" i="11"/>
  <c r="G7" i="11"/>
  <c r="G8" i="11"/>
  <c r="G9" i="11"/>
  <c r="G10" i="11"/>
  <c r="G11" i="11"/>
  <c r="G12" i="11"/>
  <c r="G13" i="11"/>
  <c r="G14" i="11"/>
  <c r="G15" i="11"/>
  <c r="G16" i="11"/>
  <c r="G17" i="11"/>
  <c r="G18" i="11"/>
  <c r="G19" i="11"/>
  <c r="G20" i="11"/>
  <c r="G21" i="11"/>
  <c r="G22" i="11"/>
  <c r="G23" i="11"/>
  <c r="G4" i="3"/>
  <c r="G5" i="3"/>
  <c r="G6" i="3"/>
  <c r="G7" i="3"/>
  <c r="G8" i="3"/>
  <c r="G9" i="3"/>
  <c r="G10" i="3"/>
  <c r="G11" i="3"/>
  <c r="G12" i="3"/>
  <c r="G13" i="3"/>
  <c r="G14" i="3"/>
  <c r="G15" i="3"/>
  <c r="G16" i="3"/>
  <c r="G17" i="3"/>
  <c r="G18" i="3"/>
  <c r="G19" i="3"/>
  <c r="G20" i="3"/>
  <c r="G6" i="2"/>
  <c r="G7" i="2"/>
  <c r="G8" i="2"/>
  <c r="G9" i="2"/>
  <c r="G10" i="2"/>
  <c r="G11" i="2"/>
  <c r="G12" i="2"/>
  <c r="G13" i="2"/>
  <c r="G4" i="22"/>
  <c r="G5" i="22"/>
  <c r="G6" i="22"/>
  <c r="G7" i="22"/>
  <c r="G8" i="22"/>
  <c r="G9" i="22"/>
  <c r="G4" i="11"/>
  <c r="G5" i="11"/>
  <c r="J13" i="10"/>
  <c r="C13" i="10"/>
  <c r="C14" i="10"/>
  <c r="D13" i="10"/>
  <c r="D14" i="10"/>
  <c r="E13" i="10"/>
  <c r="E14" i="10"/>
  <c r="F13" i="10"/>
  <c r="F14" i="10"/>
  <c r="G13" i="10"/>
  <c r="G14" i="10"/>
  <c r="H13" i="10"/>
  <c r="H14" i="10"/>
  <c r="B13" i="10"/>
  <c r="B14" i="10"/>
  <c r="G8" i="18"/>
  <c r="G9" i="18"/>
  <c r="G6" i="18"/>
  <c r="G7" i="18"/>
  <c r="G3" i="22"/>
  <c r="G2" i="22"/>
  <c r="G5" i="18"/>
  <c r="G4" i="18"/>
  <c r="G3" i="18"/>
  <c r="G2" i="18"/>
  <c r="G4" i="12"/>
  <c r="G3" i="12"/>
  <c r="G2" i="12"/>
  <c r="G3" i="11"/>
  <c r="G2" i="11"/>
  <c r="G3" i="3"/>
  <c r="G2" i="3"/>
  <c r="G4" i="2"/>
  <c r="G5" i="2"/>
  <c r="G2" i="2"/>
  <c r="G3" i="2"/>
</calcChain>
</file>

<file path=xl/comments1.xml><?xml version="1.0" encoding="utf-8"?>
<comments xmlns="http://schemas.openxmlformats.org/spreadsheetml/2006/main">
  <authors>
    <author>Riccardo Claudi</author>
    <author>Office 2004 Test Drive User</author>
  </authors>
  <commentList>
    <comment ref="A28" authorId="0">
      <text>
        <r>
          <rPr>
            <b/>
            <sz val="9"/>
            <color indexed="81"/>
            <rFont val="Calibri"/>
            <family val="2"/>
          </rPr>
          <t>Riccardo Claudi: SEE NOTE_16</t>
        </r>
      </text>
    </comment>
    <comment ref="A57" authorId="1">
      <text>
        <r>
          <rPr>
            <b/>
            <sz val="9"/>
            <color indexed="81"/>
            <rFont val="Calibri"/>
            <family val="2"/>
          </rPr>
          <t>Riccardo Claudi: SEE NOTE_17</t>
        </r>
      </text>
    </comment>
    <comment ref="A228" authorId="0">
      <text>
        <r>
          <rPr>
            <b/>
            <sz val="9"/>
            <color indexed="81"/>
            <rFont val="Calibri"/>
            <family val="2"/>
          </rPr>
          <t>Riccardo Claudi: SEE NOTE_26</t>
        </r>
        <r>
          <rPr>
            <sz val="9"/>
            <color indexed="81"/>
            <rFont val="Calibri"/>
            <family val="2"/>
          </rPr>
          <t xml:space="preserve">
</t>
        </r>
      </text>
    </comment>
    <comment ref="A275" authorId="1">
      <text>
        <r>
          <rPr>
            <b/>
            <sz val="9"/>
            <color indexed="81"/>
            <rFont val="Calibri"/>
            <family val="2"/>
          </rPr>
          <t>Office 2004 Test Drive 
User:
This object has been rejected. See 2012-12-21 E-Mail by LMa</t>
        </r>
      </text>
    </comment>
    <comment ref="A277" authorId="1">
      <text>
        <r>
          <rPr>
            <b/>
            <sz val="9"/>
            <color indexed="81"/>
            <rFont val="Calibri"/>
            <family val="2"/>
          </rPr>
          <t>Office 2004 Test Drive User:</t>
        </r>
        <r>
          <rPr>
            <sz val="9"/>
            <color indexed="81"/>
            <rFont val="Calibri"/>
            <family val="2"/>
          </rPr>
          <t xml:space="preserve">
This object has been rejected. See 2012-12-21 E-Mail by LMa</t>
        </r>
      </text>
    </comment>
    <comment ref="A287" authorId="1">
      <text>
        <r>
          <rPr>
            <b/>
            <sz val="9"/>
            <color indexed="81"/>
            <rFont val="Calibri"/>
            <family val="2"/>
          </rPr>
          <t>Office 2004 Test Drive User:</t>
        </r>
        <r>
          <rPr>
            <sz val="9"/>
            <color indexed="81"/>
            <rFont val="Calibri"/>
            <family val="2"/>
          </rPr>
          <t xml:space="preserve">
This object has been rejected. See 2012-12-21 E-Mail by LMa</t>
        </r>
      </text>
    </comment>
  </commentList>
</comments>
</file>

<file path=xl/connections.xml><?xml version="1.0" encoding="utf-8"?>
<connections xmlns="http://schemas.openxmlformats.org/spreadsheetml/2006/main">
  <connection id="1" name="20120724_KnownPlanetsAT026.txt" type="6" refreshedVersion="0" background="1" saveData="1">
    <textPr fileType="mac" sourceFile="Macintosh HD:Users:riccardoclaudi:Dropbox:GAPS_TARGETS_LIST:AOT26:20120724_KnownPlanetsAT026.txt" delimited="0">
      <textFields count="10">
        <textField/>
        <textField position="10"/>
        <textField position="23"/>
        <textField position="34"/>
        <textField position="44"/>
        <textField position="51"/>
        <textField position="59"/>
        <textField position="67"/>
        <textField position="79"/>
        <textField position="85"/>
      </textFields>
    </textPr>
  </connection>
  <connection id="2" name="ADON_MP.txt" type="6" refreshedVersion="0" deleted="1" background="1" saveData="1">
    <textPr fileType="mac" sourceFile="Macintosh HD:Users:riccardoclaudi:Dropbox:GAPS_mio:GAPS_OBSERVATION:AOT27:ADON_MP.txt" space="1" consecutive="1">
      <textFields count="7">
        <textField/>
        <textField/>
        <textField type="text"/>
        <textField type="text"/>
        <textField/>
        <textField/>
        <textField/>
      </textFields>
    </textPr>
  </connection>
  <connection id="3" name="KP_TRANSITS.txt" type="6" refreshedVersion="0" background="1" saveData="1">
    <textPr fileType="mac" sourceFile="Macintosh HD:Users:riccardoclaudi:Dropbox:GAPS:GAPS_OBSERVATION:AOT28:DECEMBER:KP_TRANSITS.txt" thousands="'" space="1" consecutive="1">
      <textFields count="4">
        <textField/>
        <textField/>
        <textField/>
        <textField/>
      </textFields>
    </textPr>
  </connection>
  <connection id="4" name="M44_newobjects.txt" type="6" refreshedVersion="0" deleted="1" background="1" saveData="1">
    <textPr fileType="mac" sourceFile="Macintosh HD:Users:riccardoclaudi:Dropbox:GAPS:GAPS_OBSERVATION:TARGET:CATLOG:M44_newobjects.txt" thousands="'">
      <textFields count="17">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<sst xmlns="http://schemas.openxmlformats.org/spreadsheetml/2006/main" count="1527" uniqueCount="547">
  <si>
    <t>DATE</t>
  </si>
  <si>
    <t>Fraction of night</t>
  </si>
  <si>
    <t>Special</t>
  </si>
  <si>
    <t>Observer</t>
  </si>
  <si>
    <t>UT(0)</t>
  </si>
  <si>
    <t>UT(1)</t>
  </si>
  <si>
    <t>EXPT</t>
  </si>
  <si>
    <t>EPOCH</t>
  </si>
  <si>
    <t>Comment</t>
  </si>
  <si>
    <t>Sunset (UT)</t>
  </si>
  <si>
    <t>Sunrise (UT)</t>
  </si>
  <si>
    <t>OverHeads</t>
  </si>
  <si>
    <t>TIME RML</t>
  </si>
  <si>
    <t>TIME M</t>
  </si>
  <si>
    <t>TIME KP</t>
  </si>
  <si>
    <t>TIME MP</t>
  </si>
  <si>
    <t>TIME OC</t>
  </si>
  <si>
    <t>TIME AS</t>
  </si>
  <si>
    <t>TIME IP</t>
  </si>
  <si>
    <t>Sunset</t>
  </si>
  <si>
    <t>Sunrise</t>
  </si>
  <si>
    <t xml:space="preserve"> Evening Twilight</t>
  </si>
  <si>
    <t>Morning Twilight</t>
  </si>
  <si>
    <t xml:space="preserve"> Evening Twilight (UT)</t>
  </si>
  <si>
    <t>Morning Twilight (UT)</t>
  </si>
  <si>
    <t>Night Length (hr)</t>
  </si>
  <si>
    <t>Hour Assigned (hr)</t>
  </si>
  <si>
    <t>NIGHT BEGIN (UT)</t>
  </si>
  <si>
    <t>NIGHT END (UT)</t>
  </si>
  <si>
    <t>TOTAL</t>
  </si>
  <si>
    <t>NIGHT</t>
  </si>
  <si>
    <t>TIME RML (hr)</t>
  </si>
  <si>
    <t>TIME M (hr)</t>
  </si>
  <si>
    <t>TIME KP (hr)</t>
  </si>
  <si>
    <t>TIME MP (hr)</t>
  </si>
  <si>
    <t>TIME OC (hr)</t>
  </si>
  <si>
    <t>TIME AS (hr)</t>
  </si>
  <si>
    <t>TIME IP (hr)</t>
  </si>
  <si>
    <t>CODE</t>
  </si>
  <si>
    <t>Planned Hours/d</t>
  </si>
  <si>
    <t>V1.0</t>
  </si>
  <si>
    <t>NOTES</t>
  </si>
  <si>
    <t>NOTE_01</t>
  </si>
  <si>
    <t>NOTE_07</t>
  </si>
  <si>
    <t>TITLE</t>
  </si>
  <si>
    <t>WRITTEN</t>
  </si>
  <si>
    <t>NOTE_10</t>
  </si>
  <si>
    <t>NOTE_05</t>
  </si>
  <si>
    <t>NOTE_09</t>
  </si>
  <si>
    <t>LP Spread 31 obs. along the semester, Observation starting since September 28 to January 31.</t>
  </si>
  <si>
    <t>TP Spread over semester (1/month)</t>
  </si>
  <si>
    <t>LP Spread 11 obs. along the semester, Observation starting since December 4 to January 31.</t>
  </si>
  <si>
    <t>NOTE_12</t>
  </si>
  <si>
    <t>NOTE_06</t>
  </si>
  <si>
    <t>LP Spread 18 obs. along the semester, Observation starting since November 2 to January 31.</t>
  </si>
  <si>
    <r>
      <t xml:space="preserve">LP Spread 10 obs. along the semester, Observation starting since December 26 to January 31. HD106515A binary system with similar components separation=  6.9 arcsec pos angle=  267 deg (from N to E) delta V =0.27 DO brightest (=eastern) component only; </t>
    </r>
    <r>
      <rPr>
        <sz val="12"/>
        <color rgb="FFFF0000"/>
        <rFont val="Calibri"/>
        <family val="2"/>
        <scheme val="minor"/>
      </rPr>
      <t>due the high possibility of contamination with bad seeing this sar shall be observed with seeingbetter that 1.5 arcsc</t>
    </r>
  </si>
  <si>
    <t>Fract</t>
  </si>
  <si>
    <t>NOTE</t>
  </si>
  <si>
    <t>COMMENT</t>
  </si>
  <si>
    <t>AUTHOR</t>
  </si>
  <si>
    <t>Assuming an air mass of 1.6 and a seeing of 1.0 arcsec, the HARPS-S ETC indicates that a total exposure of about 30 min is required  for SPI study purposes. 
In order to conduct a pilot study for the detection of oscillations, we ask to perform fast time series observations during 1-2 nights at the beginning of the monitoring campaign, under the supervision of a trained visiting observer (Francesco Borsa) . A sequence of 30 spectra, each with an exposure time of 60 seconds is adequate for this purpose. In case of seeing worse than 1.5 arcsec, the exposure time could be increased up to 90 second per spectrum taking a sequence of 15-20 spectra. Owing to the CCD reading time (about 30 seconds per reading), the overhead increases to about 15-20 minutes for these short-cadence sequences. The total exposure time (Texp*n Spectra) for each epoch is determined by the requirement of reaching S/N &gt;~ 400 per pixel at 395 nm (continuum between  the H and K CaII lines).</t>
  </si>
  <si>
    <t>AMa</t>
  </si>
  <si>
    <t>NOTE_02</t>
  </si>
  <si>
    <t>Assuming an air mass of 1.6 and a seeing of 1.0 arcsec, the HARPS-S ETC indicates that about 30 min per exposure are required.  It is mandatory to avoid saturation at longer wavelength , therefore the total exposure time needs to be splitted in subexposures of max 2-5 min. However, optimal subexposure times and saturation thresholds depend on the actual seeing. A sub-exposure time of 180-200 seconds appears to be adequate for an air mass around 1.6 and an average seeing of 1.0 arcsec. The total exposure time (Texp*n Spectra) for each epoch is determined by the requirement of reaching S/N &gt;~ 400 per pixel at 395 nm (continuum between  the H and K CaII lines). In order to study SPI effects at a single epoch, a coverage of at least three orbital periods is recommended (at least 10 observations). Continuous monitoring (dayly observations) would provide the best information, but -- taking into account possible difficulties in scheduling 10 consecutive nights -- a uniform phase coverage of the 3.3d period for three times along a maximum time span of 2-3 weeks is an acceptable compromise. A longer time baseline is not recommended because the pattern of stellar active regions may undergo rearrangement.</t>
  </si>
  <si>
    <t>NOTE_03</t>
  </si>
  <si>
    <t>LP Spread 40 obs. along the semester, Observation starting sinceAugust 7 to January 31. Max Epochs 56 planned epochs 40</t>
  </si>
  <si>
    <t>SDe</t>
  </si>
  <si>
    <t>NOTE_04</t>
  </si>
  <si>
    <t>LP Spread 40 obs. along the semester, Observation starting since September 2 to January 31. Max Epochs 48 planned epochs 40</t>
  </si>
  <si>
    <t>SDe/RCl</t>
  </si>
  <si>
    <t>NOTE_08</t>
  </si>
  <si>
    <t>LP Spread 56 obs. along the semester, Observation starting since August 26 to January 31.</t>
  </si>
  <si>
    <t>NOTE_11</t>
  </si>
  <si>
    <t>red companion at 6.86 arcsec, Delta R=1.36 mag. DO brighter</t>
  </si>
  <si>
    <t>RCl</t>
  </si>
  <si>
    <t>binary system with similar components separation= 31 arcsec pos angle=         (from N to E) delta V =0.05
DO northern component only SEE NOTE_36</t>
  </si>
  <si>
    <t>NOTE_13</t>
  </si>
  <si>
    <t>binary system with similar components  separation= 11.2   arcsec, pos angle=         (from N to E) delta I = 0.53, DO secondary only</t>
  </si>
  <si>
    <t>NOTE_14</t>
  </si>
  <si>
    <t>Do not observe during AOT27 (Mail by SDe 2013-Feb-02)</t>
  </si>
  <si>
    <t>NOTE_15</t>
  </si>
  <si>
    <t>The target is a OC Target once it will be observed with other oCs target it will be not observed in KP program</t>
  </si>
  <si>
    <t>NOTE_16</t>
  </si>
  <si>
    <t>This star has been rejected. See the Aso's Mail of 2012-10-18.</t>
  </si>
  <si>
    <t>NOTE_17</t>
  </si>
  <si>
    <t>This M star has been REJECTED. See Gmi's Mail of 2012 Dec 7th</t>
  </si>
  <si>
    <t>NOTE_18</t>
  </si>
  <si>
    <t>M33 (ap_566) -- Star in double system</t>
  </si>
  <si>
    <t>LAf</t>
  </si>
  <si>
    <t>NOTE_19</t>
  </si>
  <si>
    <t>M43 (ap_3378) -- Double or multiple star</t>
  </si>
  <si>
    <t>NOTE_20</t>
  </si>
  <si>
    <t>M44 (ap_846) -- High proper motion star (stella molto spostata nella finding chart, rispetto alle coordinate)</t>
  </si>
  <si>
    <t>NOTE_21</t>
  </si>
  <si>
    <t>M54 (ap_2649) -- Star in double system</t>
  </si>
  <si>
    <t>NOTE_22</t>
  </si>
  <si>
    <t>M61 (ap_3093) -- Star in double system con M64</t>
  </si>
  <si>
    <t>NOTE_23</t>
  </si>
  <si>
    <t>M64 (ap_3092) -- Star in double system con M61</t>
  </si>
  <si>
    <t>NOTE_24</t>
  </si>
  <si>
    <t>M69 (ap_2844) -- X-ray source</t>
  </si>
  <si>
    <t>NOTE_25</t>
  </si>
  <si>
    <t>It is the brightest star in the field</t>
  </si>
  <si>
    <t>ECo</t>
  </si>
  <si>
    <t>NOTE_26</t>
  </si>
  <si>
    <r>
      <rPr>
        <sz val="12"/>
        <color indexed="205"/>
        <rFont val="Calibri"/>
        <family val="2"/>
      </rPr>
      <t>G28</t>
    </r>
    <r>
      <rPr>
        <sz val="12"/>
        <color theme="1"/>
        <rFont val="Calibri"/>
        <family val="2"/>
        <charset val="134"/>
        <scheme val="minor"/>
      </rPr>
      <t>-43 has been rejected. Mail sozzetti 2012-09-22</t>
    </r>
  </si>
  <si>
    <t>NOTE_27</t>
  </si>
  <si>
    <t>Dopo una discussione con Silvano e Raffaele, si conviene che lo stato evolutivo di MP16 (G9-47) e' troppo avanzato perche' le variazioni RV di breve periodo osservate siano estrinseche. (Mail Sozzetti 2013-02-26)</t>
  </si>
  <si>
    <t>Aso</t>
  </si>
  <si>
    <t>NOTE_28</t>
  </si>
  <si>
    <t>Mail Aso: 2013-04-28. M67 va con ogni probabilita' stoppata, esibisce una variazione di 2.5 km/s
in cinque giorni, e' quasi sicuramente una binaria.</t>
  </si>
  <si>
    <t>NOTE_29</t>
  </si>
  <si>
    <t xml:space="preserve">Mail Gmi 2013-04-23: la stella M57 va tolta dal campione in quanto una binaria come hanno mostrato le ultime osservazioni . </t>
  </si>
  <si>
    <t>Gmi</t>
  </si>
  <si>
    <t>NOTE_30</t>
  </si>
  <si>
    <t>Mail ASo 2013-05-25: M83 andrebbe stoppata. Come da allegato, chiaramente binaria,
probabilmente di relativamente corto periodo a vedere l'andamento, e con
una massa minima non grande (nana bruna), a giudicare dall'escursione in
RV. Pero' qui siamo abbastanza sicuramente al di fuori del range di masse
'planetario'. Mail del 2013-06-02: Abbiamo eliminato anche la 72</t>
  </si>
  <si>
    <t>Aso+Gmi</t>
  </si>
  <si>
    <t>NOTE_31</t>
  </si>
  <si>
    <t xml:space="preserve">MAIL di Laura Affer del 2013-07-26: Confermo l'eliminazione dal catalogo di M58 e M94 in quanto classificate come G/K da Lepine (mai osservate), M50 in quanto binaria, M45 early e gigante. Mail di Alessandro Sozzetti 2013-0725:  Tra gli oggetti che ti hanno fornito Laura e Giusi, M50 ha un excursus di oltre 40 km/s tra le due osservazioni prese a distanza di un mese e mezzo. Va stoppata, piuttosto che messa a priorita' media. </t>
  </si>
  <si>
    <t>Laf+Aso</t>
  </si>
  <si>
    <t>NOTE_32</t>
  </si>
  <si>
    <t>Vedi Mail di S. desidera del 2013-07-26</t>
  </si>
  <si>
    <t>NOTE_33</t>
  </si>
  <si>
    <t>NOTE_34</t>
  </si>
  <si>
    <t xml:space="preserve">Mail Laf 2013-07-29: sono tutte stelle rigettate:
ID  RA   DEC  Mv  N. Obs Note
M5   02 56 34.4  +55 26 33  10,48  1   Mis-Id in a multiple system
M19 22 10 44.7  +07 54 33  10,92   1   Sub-arcsec Binary
M26 02 01 49.0  +16 28 03  10,65    2  Sub-arcsec Binary
</t>
  </si>
  <si>
    <t>Laf</t>
  </si>
  <si>
    <t>NOTE_35</t>
  </si>
  <si>
    <t>M STARS refused see E-Mail by Gmi and Laf  of 2013-08-29: --- Qui invece c'e' la lista delle stelle definitivamente rigettate:
02 34 09.9  +68 43 21  9,9            M3     Fast Rotator
23 31 19.7  +59 44 52  9,9            M4    Early
02 56 34.4  +55 26 33  10,48          M5     Mis-Id in a multiple system
00 11 21.9  +58 37 03  11,21             M13     Early
22 10 44.7  +07 54 33  10,92          M19     Sub-arcsec Binary
02 01 49.0  +16 28 03  10,65          M26    Sub-arcsec Binary
03:16:13.8  +58:10:03  10.53          M32     Double or multiple system
03:27:53.2  +51:19:55  10.89        M35    Early
04:41:29.7  +13:13:16  11.26        M38       Binary
03:38:48.2  +54:59:21  11.27        M39    Early
04:58:30.4  +51:48:17  11.52        M42       Early
20:31:32.8  +55:57:48  10.12        M45    Early -- gigante
22:12:56.7  +55:04:50  11.02        M50    Binary
06:40:56.7  +63:53:25  11.27          M57     Binary
21:48:46.5  +40:19:43  11.27        M58      Early
11:15:12.0  +54:09:27  11.70          M66     Binary
05:46:48.7  +66:30:12  11.77          M67     Binary
20:43:34.5  +24:07:41  11.95          M72    Fast Rotator
13:19:33.3  +35:06:43  9.51           M83     Binary
14:25:46.7  +23:37:14  9.99   M94   Early</t>
  </si>
  <si>
    <t>GMi+LAf</t>
  </si>
  <si>
    <t>NOTE_36</t>
  </si>
  <si>
    <t>KP76 is the south component of a binary. The North component is KP22</t>
  </si>
  <si>
    <t>%</t>
  </si>
  <si>
    <t>DECEMBER  TOTAL (hr)</t>
  </si>
  <si>
    <t>NOTE_37</t>
  </si>
  <si>
    <t xml:space="preserve">MAIL Aso 2013 -10- 07. Se Giusi non lo ha ancora comunicato, suggerisco senz'altro di stoppare M51. Se ci sono due spettri non c'e' modo di beccare le RV giuste. </t>
  </si>
  <si>
    <t>NOTE_38</t>
  </si>
  <si>
    <t>Mail di Gmi del 2013-11-14: M49 è una binaria</t>
  </si>
  <si>
    <t>NOTE_39</t>
  </si>
  <si>
    <t>Mail Sde (2013-12-17) Target in stand By for all the LP</t>
  </si>
  <si>
    <t>PRIORITY</t>
  </si>
  <si>
    <t>OBJECT</t>
  </si>
  <si>
    <t>PROG. OBS</t>
  </si>
  <si>
    <t>DIFF</t>
  </si>
  <si>
    <t>TOT</t>
  </si>
  <si>
    <t>SCHEDULES</t>
  </si>
  <si>
    <t>APPENDIX A</t>
  </si>
  <si>
    <t>Summary of proposed object succession. Column B=Requested observation; Column K Planned Observation; Column L Difference(Negative for non planned)</t>
  </si>
  <si>
    <t>APPENDIX B</t>
  </si>
  <si>
    <t>Notes on Objects</t>
  </si>
  <si>
    <t>#</t>
  </si>
  <si>
    <t>name</t>
  </si>
  <si>
    <t>ut_ingress</t>
  </si>
  <si>
    <t>ut_egress</t>
  </si>
  <si>
    <t>APPENDIX C</t>
  </si>
  <si>
    <t>Transits of KP objects</t>
  </si>
  <si>
    <t>Nights of the month and the hours</t>
  </si>
  <si>
    <t>Time Summary</t>
  </si>
  <si>
    <t>The hours subdivision for each sub program</t>
  </si>
  <si>
    <t>Night by night schedules</t>
  </si>
  <si>
    <t>Summary FEBRUARY 2014</t>
  </si>
  <si>
    <t>AOT029 MARCH SCHEDULE</t>
  </si>
  <si>
    <t>BEGIN</t>
  </si>
  <si>
    <t>RML</t>
  </si>
  <si>
    <t xml:space="preserve"> </t>
  </si>
  <si>
    <t>MP10</t>
  </si>
  <si>
    <t>MP34</t>
  </si>
  <si>
    <t>MP49</t>
  </si>
  <si>
    <t>MP11</t>
  </si>
  <si>
    <t>MP12</t>
  </si>
  <si>
    <t>MP13</t>
  </si>
  <si>
    <t>MP14</t>
  </si>
  <si>
    <t>MP26</t>
  </si>
  <si>
    <t>MP27</t>
  </si>
  <si>
    <t>MP28</t>
  </si>
  <si>
    <t>MP29</t>
  </si>
  <si>
    <t>MP30</t>
  </si>
  <si>
    <t>MP33</t>
  </si>
  <si>
    <t>MP35</t>
  </si>
  <si>
    <t>MP37</t>
  </si>
  <si>
    <t>MP38</t>
  </si>
  <si>
    <t>MP40</t>
  </si>
  <si>
    <t>MP41</t>
  </si>
  <si>
    <t>MP42</t>
  </si>
  <si>
    <t>MP45</t>
  </si>
  <si>
    <t>MP48</t>
  </si>
  <si>
    <t>MP24</t>
  </si>
  <si>
    <t>MP31</t>
  </si>
  <si>
    <t>MP39</t>
  </si>
  <si>
    <t>MP43</t>
  </si>
  <si>
    <t>MP44</t>
  </si>
  <si>
    <t>MP47</t>
  </si>
  <si>
    <t>MP50</t>
  </si>
  <si>
    <t>M85</t>
  </si>
  <si>
    <t>M75</t>
  </si>
  <si>
    <t>M86</t>
  </si>
  <si>
    <t>M87</t>
  </si>
  <si>
    <t>M102</t>
  </si>
  <si>
    <t>M90</t>
  </si>
  <si>
    <t>M104</t>
  </si>
  <si>
    <t>M17</t>
  </si>
  <si>
    <t>M30</t>
  </si>
  <si>
    <t>M82</t>
  </si>
  <si>
    <t>M91</t>
  </si>
  <si>
    <t>M33</t>
  </si>
  <si>
    <t>M92</t>
  </si>
  <si>
    <t>M76</t>
  </si>
  <si>
    <t>M34</t>
  </si>
  <si>
    <t>M44</t>
  </si>
  <si>
    <t>M77</t>
  </si>
  <si>
    <t>M74</t>
  </si>
  <si>
    <t>M36</t>
  </si>
  <si>
    <t>M105</t>
  </si>
  <si>
    <t>M97</t>
  </si>
  <si>
    <t>M8</t>
  </si>
  <si>
    <t>M100</t>
  </si>
  <si>
    <t>M101</t>
  </si>
  <si>
    <t>M89</t>
  </si>
  <si>
    <t>M53</t>
  </si>
  <si>
    <t>M88</t>
  </si>
  <si>
    <t>M47</t>
  </si>
  <si>
    <t>M79</t>
  </si>
  <si>
    <t>RML19</t>
  </si>
  <si>
    <t>RML17</t>
  </si>
  <si>
    <t>RML20</t>
  </si>
  <si>
    <t>KP76</t>
  </si>
  <si>
    <t>KP74</t>
  </si>
  <si>
    <t>KP55</t>
  </si>
  <si>
    <t>KP57</t>
  </si>
  <si>
    <t>KP59</t>
  </si>
  <si>
    <t>KP63</t>
  </si>
  <si>
    <t>KP64</t>
  </si>
  <si>
    <t>KP5</t>
  </si>
  <si>
    <t>KP7</t>
  </si>
  <si>
    <t>KP3</t>
  </si>
  <si>
    <t>KP32</t>
  </si>
  <si>
    <t>KP1</t>
  </si>
  <si>
    <t>KP2</t>
  </si>
  <si>
    <t>KP4</t>
  </si>
  <si>
    <t>KP65</t>
  </si>
  <si>
    <t>KP13</t>
  </si>
  <si>
    <t>KP15</t>
  </si>
  <si>
    <t>KP16</t>
  </si>
  <si>
    <t>KP17</t>
  </si>
  <si>
    <t>KP78</t>
  </si>
  <si>
    <t>KP18</t>
  </si>
  <si>
    <t>KP19</t>
  </si>
  <si>
    <t>KP20</t>
  </si>
  <si>
    <t>KP21</t>
  </si>
  <si>
    <t>KP22</t>
  </si>
  <si>
    <t>KP23</t>
  </si>
  <si>
    <t>KP24</t>
  </si>
  <si>
    <t>KP25</t>
  </si>
  <si>
    <t>KP26</t>
  </si>
  <si>
    <t>KP27</t>
  </si>
  <si>
    <t>KP79</t>
  </si>
  <si>
    <t>KP73</t>
  </si>
  <si>
    <t>KP36</t>
  </si>
  <si>
    <t>KP37</t>
  </si>
  <si>
    <t>KP38</t>
  </si>
  <si>
    <t>KP39</t>
  </si>
  <si>
    <t>KP40</t>
  </si>
  <si>
    <t>KP41</t>
  </si>
  <si>
    <t>KP42</t>
  </si>
  <si>
    <t>KP43</t>
  </si>
  <si>
    <t>KP44</t>
  </si>
  <si>
    <t>2014-MAR-02</t>
  </si>
  <si>
    <t>2014-MAR-03</t>
  </si>
  <si>
    <t>2014-MAR-04</t>
  </si>
  <si>
    <t>2014-MAR-05</t>
  </si>
  <si>
    <t>2014-MAR-06</t>
  </si>
  <si>
    <t>2014-MAR-07</t>
  </si>
  <si>
    <t>2014-MAR-08</t>
  </si>
  <si>
    <t>2014-MAR-09</t>
  </si>
  <si>
    <t>2014-MAR-10</t>
  </si>
  <si>
    <t>2014-MAR-11</t>
  </si>
  <si>
    <t>2014-MAR-30</t>
  </si>
  <si>
    <t>2014-MAR-31</t>
  </si>
  <si>
    <t xml:space="preserve">PRIORITY </t>
  </si>
  <si>
    <t>REQ OBS</t>
  </si>
  <si>
    <t>HOR</t>
  </si>
  <si>
    <t>TRA</t>
  </si>
  <si>
    <t>MOON</t>
  </si>
  <si>
    <t>OC101</t>
  </si>
  <si>
    <t>OC102</t>
  </si>
  <si>
    <t>OC107</t>
  </si>
  <si>
    <t>OC116</t>
  </si>
  <si>
    <t>OC118</t>
  </si>
  <si>
    <t>OC119</t>
  </si>
  <si>
    <t>OC120</t>
  </si>
  <si>
    <t>OC121</t>
  </si>
  <si>
    <t>OC122</t>
  </si>
  <si>
    <t>OC123</t>
  </si>
  <si>
    <t>OC124</t>
  </si>
  <si>
    <t>OC125</t>
  </si>
  <si>
    <t>OC126</t>
  </si>
  <si>
    <t>OC127</t>
  </si>
  <si>
    <t>OC128</t>
  </si>
  <si>
    <t>OC129</t>
  </si>
  <si>
    <t>OC130</t>
  </si>
  <si>
    <t>OC131</t>
  </si>
  <si>
    <t>OC132</t>
  </si>
  <si>
    <t>OC133</t>
  </si>
  <si>
    <t>OC134</t>
  </si>
  <si>
    <t>OC135</t>
  </si>
  <si>
    <t>OC136</t>
  </si>
  <si>
    <t>RML1</t>
  </si>
  <si>
    <t>RML2</t>
  </si>
  <si>
    <t>RML3</t>
  </si>
  <si>
    <t>RML4</t>
  </si>
  <si>
    <t>RML5</t>
  </si>
  <si>
    <t>RML6</t>
  </si>
  <si>
    <t>RML7</t>
  </si>
  <si>
    <t>RML8</t>
  </si>
  <si>
    <t>RML9</t>
  </si>
  <si>
    <t>RML10</t>
  </si>
  <si>
    <t>RML11</t>
  </si>
  <si>
    <t>RML12</t>
  </si>
  <si>
    <t>RML13</t>
  </si>
  <si>
    <t>RML14</t>
  </si>
  <si>
    <t>RML15</t>
  </si>
  <si>
    <t>RML16</t>
  </si>
  <si>
    <t>RML18</t>
  </si>
  <si>
    <t>M1</t>
  </si>
  <si>
    <t>M2</t>
  </si>
  <si>
    <t>M3</t>
  </si>
  <si>
    <t>M4</t>
  </si>
  <si>
    <t>M5</t>
  </si>
  <si>
    <t>M6</t>
  </si>
  <si>
    <t>M7</t>
  </si>
  <si>
    <t>M9</t>
  </si>
  <si>
    <t>M10</t>
  </si>
  <si>
    <t>M11</t>
  </si>
  <si>
    <t>M12</t>
  </si>
  <si>
    <t>M13</t>
  </si>
  <si>
    <t>M14</t>
  </si>
  <si>
    <t>M15</t>
  </si>
  <si>
    <t>M16</t>
  </si>
  <si>
    <t>M18</t>
  </si>
  <si>
    <t>M19</t>
  </si>
  <si>
    <t>M20</t>
  </si>
  <si>
    <t>M21</t>
  </si>
  <si>
    <t>M22</t>
  </si>
  <si>
    <t>M23</t>
  </si>
  <si>
    <t>M24</t>
  </si>
  <si>
    <t>M25</t>
  </si>
  <si>
    <t>M26</t>
  </si>
  <si>
    <t>M27</t>
  </si>
  <si>
    <t>M28</t>
  </si>
  <si>
    <t>M29</t>
  </si>
  <si>
    <t>M31</t>
  </si>
  <si>
    <t>M32</t>
  </si>
  <si>
    <t>M35</t>
  </si>
  <si>
    <t>M37</t>
  </si>
  <si>
    <t>M38</t>
  </si>
  <si>
    <t>M39</t>
  </si>
  <si>
    <t>M40</t>
  </si>
  <si>
    <t>M41</t>
  </si>
  <si>
    <t>M42</t>
  </si>
  <si>
    <t>M43</t>
  </si>
  <si>
    <t>M45</t>
  </si>
  <si>
    <t>M46</t>
  </si>
  <si>
    <t>M48</t>
  </si>
  <si>
    <t>M49</t>
  </si>
  <si>
    <t>NOTA_38</t>
  </si>
  <si>
    <t>M50</t>
  </si>
  <si>
    <t>M51</t>
  </si>
  <si>
    <t>M52</t>
  </si>
  <si>
    <t>M54</t>
  </si>
  <si>
    <t>M55</t>
  </si>
  <si>
    <t>M56</t>
  </si>
  <si>
    <t>M57</t>
  </si>
  <si>
    <t>M58</t>
  </si>
  <si>
    <t>M59</t>
  </si>
  <si>
    <t>M60</t>
  </si>
  <si>
    <t>M61</t>
  </si>
  <si>
    <t>M62</t>
  </si>
  <si>
    <t>M63</t>
  </si>
  <si>
    <t>M64</t>
  </si>
  <si>
    <t>M65</t>
  </si>
  <si>
    <t>M66</t>
  </si>
  <si>
    <t>M67</t>
  </si>
  <si>
    <t>M68</t>
  </si>
  <si>
    <t>M69</t>
  </si>
  <si>
    <t>M70</t>
  </si>
  <si>
    <t>M71</t>
  </si>
  <si>
    <t>M72</t>
  </si>
  <si>
    <t>M73</t>
  </si>
  <si>
    <t>M78</t>
  </si>
  <si>
    <t>M80</t>
  </si>
  <si>
    <t>M81</t>
  </si>
  <si>
    <t>M83</t>
  </si>
  <si>
    <t>M84</t>
  </si>
  <si>
    <t>M93</t>
  </si>
  <si>
    <t>M94</t>
  </si>
  <si>
    <t>M95</t>
  </si>
  <si>
    <t>M96</t>
  </si>
  <si>
    <t>M98</t>
  </si>
  <si>
    <t>M99</t>
  </si>
  <si>
    <t>M103</t>
  </si>
  <si>
    <t>M106</t>
  </si>
  <si>
    <t>KP6</t>
  </si>
  <si>
    <t>NOTE_08; NOTE_14; NOTE_38</t>
  </si>
  <si>
    <t>KP8</t>
  </si>
  <si>
    <t>KP9</t>
  </si>
  <si>
    <t>KP10</t>
  </si>
  <si>
    <t>KP11</t>
  </si>
  <si>
    <t>KP12</t>
  </si>
  <si>
    <t>KP14</t>
  </si>
  <si>
    <t>NOTE_10; NOTE_11</t>
  </si>
  <si>
    <t>NOTE_10; NOTE_12; NOTE_36</t>
  </si>
  <si>
    <t>KP28</t>
  </si>
  <si>
    <t>KP29</t>
  </si>
  <si>
    <t>NOTE_10; NOTE_13</t>
  </si>
  <si>
    <t>KP30</t>
  </si>
  <si>
    <t>KP31</t>
  </si>
  <si>
    <t>KP33</t>
  </si>
  <si>
    <t>KP34</t>
  </si>
  <si>
    <t>KP35</t>
  </si>
  <si>
    <t>KP45</t>
  </si>
  <si>
    <t>KP46</t>
  </si>
  <si>
    <t>KP47</t>
  </si>
  <si>
    <t>KP48</t>
  </si>
  <si>
    <t>KP49</t>
  </si>
  <si>
    <t>KP50</t>
  </si>
  <si>
    <t>KP51</t>
  </si>
  <si>
    <t>KP52</t>
  </si>
  <si>
    <t>KP53</t>
  </si>
  <si>
    <t>KP54</t>
  </si>
  <si>
    <t>KP56</t>
  </si>
  <si>
    <t>KP58</t>
  </si>
  <si>
    <t>KP60</t>
  </si>
  <si>
    <t>KP61</t>
  </si>
  <si>
    <t>KP62</t>
  </si>
  <si>
    <t>KP66</t>
  </si>
  <si>
    <t>KP67</t>
  </si>
  <si>
    <t>KP68</t>
  </si>
  <si>
    <t>KP69</t>
  </si>
  <si>
    <t>KP70</t>
  </si>
  <si>
    <t>KP71</t>
  </si>
  <si>
    <t>KP72</t>
  </si>
  <si>
    <t>KP75</t>
  </si>
  <si>
    <t>NOTE_36; NOTE_12</t>
  </si>
  <si>
    <t>KP77</t>
  </si>
  <si>
    <t>NOTE_40</t>
  </si>
  <si>
    <t>MP1</t>
  </si>
  <si>
    <t>MP2</t>
  </si>
  <si>
    <t>MP3</t>
  </si>
  <si>
    <t>MP4</t>
  </si>
  <si>
    <t>MP5</t>
  </si>
  <si>
    <t>MP6</t>
  </si>
  <si>
    <t>MP7</t>
  </si>
  <si>
    <t>MP8</t>
  </si>
  <si>
    <t>MP9</t>
  </si>
  <si>
    <t>MP15</t>
  </si>
  <si>
    <t>MP16</t>
  </si>
  <si>
    <t>MP17</t>
  </si>
  <si>
    <t>MP18</t>
  </si>
  <si>
    <t>MP19</t>
  </si>
  <si>
    <t>MP20</t>
  </si>
  <si>
    <t>MP21</t>
  </si>
  <si>
    <t>MP22</t>
  </si>
  <si>
    <t>MP23</t>
  </si>
  <si>
    <t>MP25</t>
  </si>
  <si>
    <t>MP32</t>
  </si>
  <si>
    <t>MP36</t>
  </si>
  <si>
    <t>MP46</t>
  </si>
  <si>
    <t>MP51</t>
  </si>
  <si>
    <t>MP52</t>
  </si>
  <si>
    <t>MP53</t>
  </si>
  <si>
    <t>MP54</t>
  </si>
  <si>
    <t>MP55</t>
  </si>
  <si>
    <t>MP56</t>
  </si>
  <si>
    <t>MP57</t>
  </si>
  <si>
    <t>MP58</t>
  </si>
  <si>
    <t>MP59</t>
  </si>
  <si>
    <t>MP60</t>
  </si>
  <si>
    <t>MP61</t>
  </si>
  <si>
    <t>OC001</t>
  </si>
  <si>
    <t>OC002</t>
  </si>
  <si>
    <t>OC003</t>
  </si>
  <si>
    <t>OC004</t>
  </si>
  <si>
    <t>OC005</t>
  </si>
  <si>
    <t>OC006</t>
  </si>
  <si>
    <t>OC007</t>
  </si>
  <si>
    <t>OC008</t>
  </si>
  <si>
    <t>OC009</t>
  </si>
  <si>
    <t>OC010</t>
  </si>
  <si>
    <t>OC011</t>
  </si>
  <si>
    <t>OC012</t>
  </si>
  <si>
    <t>OC013</t>
  </si>
  <si>
    <t>OC014</t>
  </si>
  <si>
    <t>OC015</t>
  </si>
  <si>
    <t>OC016</t>
  </si>
  <si>
    <t>OC017</t>
  </si>
  <si>
    <t>OC018</t>
  </si>
  <si>
    <t>OC019</t>
  </si>
  <si>
    <t>OC020</t>
  </si>
  <si>
    <t>OC021</t>
  </si>
  <si>
    <t>OC022</t>
  </si>
  <si>
    <t>OC023</t>
  </si>
  <si>
    <t>OC024</t>
  </si>
  <si>
    <t>OC025</t>
  </si>
  <si>
    <t>OC026</t>
  </si>
  <si>
    <t>OC027</t>
  </si>
  <si>
    <t>OC028</t>
  </si>
  <si>
    <t>OC029</t>
  </si>
  <si>
    <t>OC030</t>
  </si>
  <si>
    <t>OC031</t>
  </si>
  <si>
    <t>OC032</t>
  </si>
  <si>
    <t>OC033</t>
  </si>
  <si>
    <t>OC034</t>
  </si>
  <si>
    <t>OC035</t>
  </si>
  <si>
    <t>OC036</t>
  </si>
  <si>
    <t>OC037</t>
  </si>
  <si>
    <t>OC038</t>
  </si>
  <si>
    <t>OC039</t>
  </si>
  <si>
    <t>OC040</t>
  </si>
  <si>
    <t>OC041</t>
  </si>
  <si>
    <t>OC042</t>
  </si>
  <si>
    <t>OC043</t>
  </si>
  <si>
    <t>OC044</t>
  </si>
  <si>
    <t>OC045</t>
  </si>
  <si>
    <t>OC046</t>
  </si>
  <si>
    <t>OC047</t>
  </si>
  <si>
    <t>OC048</t>
  </si>
  <si>
    <t>OC103</t>
  </si>
  <si>
    <t>OC104</t>
  </si>
  <si>
    <t>OC105</t>
  </si>
  <si>
    <t>OC106</t>
  </si>
  <si>
    <t>OC108</t>
  </si>
  <si>
    <t>OC109</t>
  </si>
  <si>
    <t>OC110</t>
  </si>
  <si>
    <t>OC111</t>
  </si>
  <si>
    <t>OC112</t>
  </si>
  <si>
    <t>OC113</t>
  </si>
  <si>
    <t>OC114</t>
  </si>
  <si>
    <t>OC115</t>
  </si>
  <si>
    <t>OC117</t>
  </si>
  <si>
    <t>IP01</t>
  </si>
  <si>
    <t>AST01</t>
  </si>
  <si>
    <t>Begin Saving Time(LT=UT+2hr)</t>
  </si>
  <si>
    <t>V1.1</t>
  </si>
  <si>
    <t>INSERTED SCHEDULE AND  Fixed problem in the calculation of the beginning and end of nights</t>
  </si>
  <si>
    <t>V1.2</t>
  </si>
  <si>
    <t>Inserted new schedule</t>
  </si>
  <si>
    <t>V1.3</t>
  </si>
  <si>
    <t>MODIFIED THE OC SCHEDULE FOR MARCH 4TH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</si>
</sst>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000"/>
    <numFmt numFmtId="166" formatCode="h:mm;@"/>
    <numFmt numFmtId="167" formatCode="0.000000"/>
  </numFmts>
  <fonts count="13" x14ac:knownFonts="1">
    <font>
      <sz val="12"/>
      <color theme="1"/>
      <name val="Calibri"/>
      <family val="2"/>
      <charset val="134"/>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rgb="FFFF0000"/>
      <name val="Calibri"/>
      <family val="2"/>
      <scheme val="minor"/>
    </font>
    <font>
      <sz val="12"/>
      <color indexed="205"/>
      <name val="Calibri"/>
      <family val="2"/>
    </font>
    <font>
      <sz val="12"/>
      <name val="Calibri"/>
      <scheme val="minor"/>
    </font>
    <font>
      <sz val="12"/>
      <color rgb="FF9C0006"/>
      <name val="Calibri"/>
      <family val="2"/>
      <charset val="134"/>
      <scheme val="minor"/>
    </font>
    <font>
      <sz val="12"/>
      <color theme="0"/>
      <name val="Calibri"/>
      <family val="2"/>
      <charset val="134"/>
      <scheme val="minor"/>
    </font>
    <font>
      <b/>
      <sz val="9"/>
      <color indexed="81"/>
      <name val="Calibri"/>
      <family val="2"/>
    </font>
    <font>
      <sz val="9"/>
      <color indexed="81"/>
      <name val="Calibri"/>
      <family val="2"/>
    </font>
  </fonts>
  <fills count="4">
    <fill>
      <patternFill patternType="none"/>
    </fill>
    <fill>
      <patternFill patternType="gray125"/>
    </fill>
    <fill>
      <patternFill patternType="solid">
        <fgColor rgb="FFFFC7CE"/>
      </patternFill>
    </fill>
    <fill>
      <patternFill patternType="solid">
        <fgColor theme="5"/>
      </patternFill>
    </fill>
  </fills>
  <borders count="1">
    <border>
      <left/>
      <right/>
      <top/>
      <bottom/>
      <diagonal/>
    </border>
  </borders>
  <cellStyleXfs count="815">
    <xf numFmtId="164" fontId="0" fillId="0" borderId="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0" fontId="9" fillId="2" borderId="0" applyNumberFormat="0" applyBorder="0" applyAlignment="0" applyProtection="0"/>
    <xf numFmtId="0" fontId="10" fillId="3" borderId="0" applyNumberFormat="0" applyBorder="0" applyAlignment="0" applyProtection="0"/>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cellStyleXfs>
  <cellXfs count="57">
    <xf numFmtId="164" fontId="0" fillId="0" borderId="0" xfId="0">
      <alignment horizontal="center" vertical="center" wrapText="1"/>
    </xf>
    <xf numFmtId="2" fontId="0" fillId="0" borderId="0" xfId="0" applyNumberFormat="1">
      <alignment horizontal="center" vertical="center" wrapText="1"/>
    </xf>
    <xf numFmtId="49" fontId="1" fillId="0" borderId="0" xfId="0" applyNumberFormat="1" applyFont="1">
      <alignment horizontal="center" vertical="center" wrapText="1"/>
    </xf>
    <xf numFmtId="165" fontId="1" fillId="0" borderId="0" xfId="0" applyNumberFormat="1" applyFont="1">
      <alignment horizontal="center" vertical="center" wrapText="1"/>
    </xf>
    <xf numFmtId="165" fontId="0" fillId="0" borderId="0" xfId="0" applyNumberFormat="1">
      <alignment horizontal="center" vertical="center" wrapText="1"/>
    </xf>
    <xf numFmtId="166" fontId="0" fillId="0" borderId="0" xfId="0" applyNumberFormat="1">
      <alignment horizontal="center" vertical="center" wrapText="1"/>
    </xf>
    <xf numFmtId="0" fontId="0" fillId="0" borderId="0" xfId="0" applyNumberFormat="1">
      <alignment horizontal="center" vertical="center" wrapText="1"/>
    </xf>
    <xf numFmtId="164" fontId="1" fillId="0" borderId="0" xfId="0" applyFont="1" applyAlignment="1">
      <alignment horizontal="center" vertical="center" wrapText="1"/>
    </xf>
    <xf numFmtId="0" fontId="1" fillId="0" borderId="0" xfId="0" applyNumberFormat="1" applyFont="1" applyAlignment="1">
      <alignment horizontal="center" vertical="center" wrapText="1"/>
    </xf>
    <xf numFmtId="164" fontId="1" fillId="0" borderId="0" xfId="0" applyFont="1">
      <alignment horizontal="center" vertical="center" wrapText="1"/>
    </xf>
    <xf numFmtId="166" fontId="1" fillId="0" borderId="0" xfId="0" applyNumberFormat="1" applyFo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167" fontId="0" fillId="0" borderId="0" xfId="0" applyNumberFormat="1">
      <alignment horizontal="center" vertical="center" wrapText="1"/>
    </xf>
    <xf numFmtId="164" fontId="1" fillId="0" borderId="0" xfId="0" applyFont="1" applyFill="1" applyAlignment="1">
      <alignment horizontal="center" vertical="center" wrapText="1"/>
    </xf>
    <xf numFmtId="166" fontId="0" fillId="0" borderId="0" xfId="0" applyNumberFormat="1" applyFont="1" applyFill="1" applyAlignment="1">
      <alignment horizontal="center" vertical="center" wrapText="1"/>
    </xf>
    <xf numFmtId="166" fontId="0" fillId="0" borderId="0" xfId="0" applyNumberFormat="1" applyFill="1">
      <alignment horizontal="center" vertical="center" wrapText="1"/>
    </xf>
    <xf numFmtId="0" fontId="0" fillId="0" borderId="0" xfId="0" applyNumberFormat="1" applyFill="1">
      <alignment horizontal="center" vertical="center" wrapText="1"/>
    </xf>
    <xf numFmtId="18" fontId="0" fillId="0" borderId="0" xfId="0" applyNumberFormat="1" applyFill="1">
      <alignment horizontal="center" vertical="center" wrapText="1"/>
    </xf>
    <xf numFmtId="164" fontId="0" fillId="0" borderId="0" xfId="0" applyFill="1">
      <alignment horizontal="center" vertical="center" wrapText="1"/>
    </xf>
    <xf numFmtId="164" fontId="0" fillId="0" borderId="0" xfId="0" applyFont="1" applyFill="1">
      <alignment horizontal="center" vertical="center" wrapText="1"/>
    </xf>
    <xf numFmtId="164" fontId="5" fillId="0" borderId="0" xfId="0" applyFont="1" applyFill="1">
      <alignment horizontal="center" vertical="center" wrapText="1"/>
    </xf>
    <xf numFmtId="0" fontId="5" fillId="0" borderId="0" xfId="0" applyNumberFormat="1" applyFont="1" applyFill="1">
      <alignment horizontal="center" vertical="center" wrapText="1"/>
    </xf>
    <xf numFmtId="166"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165" fontId="0" fillId="0" borderId="0" xfId="0" applyNumberFormat="1" applyFill="1">
      <alignment horizontal="center" vertical="center" wrapText="1"/>
    </xf>
    <xf numFmtId="2" fontId="0" fillId="0" borderId="0" xfId="0" applyNumberFormat="1" applyFill="1">
      <alignment horizontal="center" vertical="center" wrapText="1"/>
    </xf>
    <xf numFmtId="164" fontId="0" fillId="0" borderId="0" xfId="0" applyAlignment="1">
      <alignment horizontal="center" vertical="center"/>
    </xf>
    <xf numFmtId="164" fontId="0" fillId="0" borderId="0" xfId="0" applyAlignment="1">
      <alignment horizontal="left" wrapText="1"/>
    </xf>
    <xf numFmtId="166" fontId="0" fillId="0" borderId="0" xfId="0" applyNumberFormat="1" applyFont="1" applyFill="1">
      <alignment horizontal="center" vertical="center" wrapText="1"/>
    </xf>
    <xf numFmtId="0" fontId="0" fillId="0" borderId="0" xfId="0" applyNumberFormat="1" applyFont="1" applyFill="1">
      <alignment horizontal="center" vertical="center" wrapText="1"/>
    </xf>
    <xf numFmtId="18" fontId="0" fillId="0" borderId="0" xfId="0" applyNumberFormat="1" applyFont="1" applyFill="1">
      <alignment horizontal="center" vertical="center" wrapText="1"/>
    </xf>
    <xf numFmtId="164" fontId="0" fillId="0" borderId="0" xfId="0" applyAlignment="1">
      <alignment horizontal="left" vertical="center" wrapText="1"/>
    </xf>
    <xf numFmtId="164" fontId="5" fillId="0" borderId="0" xfId="0" applyFont="1">
      <alignment horizontal="center" vertical="center" wrapText="1"/>
    </xf>
    <xf numFmtId="15" fontId="0" fillId="0" borderId="0" xfId="0" applyNumberFormat="1" applyAlignment="1">
      <alignment horizontal="center"/>
    </xf>
    <xf numFmtId="1" fontId="0" fillId="0" borderId="0" xfId="0" applyNumberFormat="1">
      <alignment horizontal="center" vertical="center" wrapText="1"/>
    </xf>
    <xf numFmtId="164" fontId="1" fillId="0" borderId="0" xfId="0" applyFont="1" applyAlignment="1">
      <alignment horizontal="center" vertical="center"/>
    </xf>
    <xf numFmtId="0" fontId="5" fillId="0" borderId="0" xfId="0" applyNumberFormat="1" applyFont="1" applyAlignment="1">
      <alignment horizontal="center" vertical="center"/>
    </xf>
    <xf numFmtId="0" fontId="5" fillId="0" borderId="0" xfId="0" applyNumberFormat="1" applyFont="1" applyAlignment="1">
      <alignment horizontal="left" wrapText="1"/>
    </xf>
    <xf numFmtId="2" fontId="1" fillId="0" borderId="0" xfId="0" applyNumberFormat="1" applyFont="1" applyFill="1" applyAlignment="1">
      <alignment horizontal="center" vertical="center" wrapText="1"/>
    </xf>
    <xf numFmtId="2" fontId="1" fillId="0" borderId="0" xfId="0" applyNumberFormat="1" applyFont="1">
      <alignment horizontal="center" vertical="center" wrapText="1"/>
    </xf>
    <xf numFmtId="2" fontId="0" fillId="0" borderId="0" xfId="0" applyNumberFormat="1" applyFont="1" applyFill="1">
      <alignment horizontal="center" vertical="center" wrapText="1"/>
    </xf>
    <xf numFmtId="0" fontId="5" fillId="0" borderId="0" xfId="0" applyNumberFormat="1" applyFont="1">
      <alignment horizontal="center" vertical="center" wrapText="1"/>
    </xf>
    <xf numFmtId="2" fontId="1" fillId="0" borderId="0" xfId="0" applyNumberFormat="1" applyFont="1" applyAlignment="1">
      <alignment horizontal="center" vertical="center" wrapText="1"/>
    </xf>
    <xf numFmtId="15" fontId="0" fillId="0" borderId="0" xfId="0" applyNumberFormat="1">
      <alignment horizontal="center" vertical="center" wrapText="1"/>
    </xf>
    <xf numFmtId="164" fontId="0" fillId="0" borderId="0" xfId="0" applyAlignment="1">
      <alignment horizontal="center" vertical="center" wrapText="1"/>
    </xf>
    <xf numFmtId="0" fontId="0" fillId="0" borderId="0" xfId="0" applyNumberFormat="1" applyAlignment="1">
      <alignment horizontal="center" vertical="center" wrapText="1"/>
    </xf>
    <xf numFmtId="164" fontId="0" fillId="0" borderId="0" xfId="0" applyFill="1" applyAlignment="1">
      <alignment horizontal="center" vertical="center"/>
    </xf>
    <xf numFmtId="164" fontId="8" fillId="0" borderId="0" xfId="0" applyFont="1" applyFill="1" applyAlignment="1">
      <alignment horizontal="center" vertical="center"/>
    </xf>
    <xf numFmtId="164" fontId="0" fillId="0" borderId="0" xfId="0" applyFill="1" applyAlignment="1">
      <alignment horizontal="left"/>
    </xf>
    <xf numFmtId="164" fontId="0" fillId="0" borderId="0" xfId="0" quotePrefix="1" applyFill="1" applyAlignment="1">
      <alignment horizontal="left" wrapText="1"/>
    </xf>
    <xf numFmtId="164" fontId="0" fillId="0" borderId="0" xfId="0" applyFont="1" applyFill="1" applyAlignment="1">
      <alignment horizontal="left"/>
    </xf>
    <xf numFmtId="0" fontId="8" fillId="0" borderId="0" xfId="788" applyFont="1" applyFill="1" applyBorder="1" applyAlignment="1">
      <alignment horizontal="left"/>
    </xf>
    <xf numFmtId="164" fontId="0" fillId="0" borderId="0" xfId="0" applyFill="1" applyBorder="1" applyAlignment="1">
      <alignment horizontal="left"/>
    </xf>
    <xf numFmtId="164" fontId="0" fillId="0" borderId="0" xfId="0" applyNumberFormat="1" applyFill="1" applyAlignment="1">
      <alignment horizontal="left"/>
    </xf>
    <xf numFmtId="164" fontId="0" fillId="0" borderId="0" xfId="0" applyFill="1" applyAlignment="1">
      <alignment horizontal="left" wrapText="1"/>
    </xf>
    <xf numFmtId="0" fontId="9" fillId="0" borderId="0" xfId="787" applyFill="1" applyAlignment="1">
      <alignment horizontal="left"/>
    </xf>
  </cellXfs>
  <cellStyles count="815">
    <cellStyle name="Accent2" xfId="788" builtinId="33"/>
    <cellStyle name="Bad" xfId="787"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Normal" xfId="0" builtinId="0" customBuilti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theme" Target="theme/theme1.xml"/><Relationship Id="rId22" Type="http://schemas.openxmlformats.org/officeDocument/2006/relationships/connections" Target="connections.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41668</xdr:colOff>
      <xdr:row>9</xdr:row>
      <xdr:rowOff>152400</xdr:rowOff>
    </xdr:to>
    <xdr:pic>
      <xdr:nvPicPr>
        <xdr:cNvPr id="2" name="logo_gaps_color_p.gif" descr="movie::file://localhost/Users/riccardoclaudi/Dropbox/gaps/visual/logo_gaps_color_p.gif"/>
        <xdr:cNvPicPr/>
      </xdr:nvPicPr>
      <xdr:blipFill>
        <a:blip xmlns:r="http://schemas.openxmlformats.org/officeDocument/2006/relationships" r:embed="rId1"/>
        <a:stretch>
          <a:fillRect/>
        </a:stretch>
      </xdr:blipFill>
      <xdr:spPr>
        <a:xfrm>
          <a:off x="0" y="0"/>
          <a:ext cx="4270768" cy="1866900"/>
        </a:xfrm>
        <a:prstGeom prst="rect">
          <a:avLst/>
        </a:prstGeom>
      </xdr:spPr>
    </xdr:pic>
    <xdr:clientData/>
  </xdr:twoCellAnchor>
</xdr:wsDr>
</file>

<file path=xl/queryTables/queryTable1.xml><?xml version="1.0" encoding="utf-8"?>
<queryTable xmlns="http://schemas.openxmlformats.org/spreadsheetml/2006/main" name="ADON_MP" connectionId="2" autoFormatId="0" applyNumberFormats="0" applyBorderFormats="0" applyFontFormats="1" applyPatternFormats="1" applyAlignmentFormats="0" applyWidthHeightFormats="0"/>
</file>

<file path=xl/queryTables/queryTable2.xml><?xml version="1.0" encoding="utf-8"?>
<queryTable xmlns="http://schemas.openxmlformats.org/spreadsheetml/2006/main" name="20120724_KnownPlanetsAT026_1" connectionId="1" autoFormatId="0" applyNumberFormats="0" applyBorderFormats="0" applyFontFormats="1" applyPatternFormats="1" applyAlignmentFormats="0" applyWidthHeightFormats="0"/>
</file>

<file path=xl/queryTables/queryTable3.xml><?xml version="1.0" encoding="utf-8"?>
<queryTable xmlns="http://schemas.openxmlformats.org/spreadsheetml/2006/main" name="M44_newobjects_1" connectionId="4" autoFormatId="0" applyNumberFormats="0" applyBorderFormats="0" applyFontFormats="1" applyPatternFormats="1" applyAlignmentFormats="0" applyWidthHeightFormats="0"/>
</file>

<file path=xl/queryTables/queryTable4.xml><?xml version="1.0" encoding="utf-8"?>
<queryTable xmlns="http://schemas.openxmlformats.org/spreadsheetml/2006/main" name="KP_TRANSITS" connectionId="3"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3" Type="http://schemas.openxmlformats.org/officeDocument/2006/relationships/queryTable" Target="../queryTables/queryTable2.xml"/><Relationship Id="rId4" Type="http://schemas.openxmlformats.org/officeDocument/2006/relationships/queryTable" Target="../queryTables/queryTable3.xml"/><Relationship Id="rId5" Type="http://schemas.openxmlformats.org/officeDocument/2006/relationships/comments" Target="../comments1.xml"/><Relationship Id="rId1" Type="http://schemas.openxmlformats.org/officeDocument/2006/relationships/vmlDrawing" Target="../drawings/vmlDrawing1.vml"/><Relationship Id="rId2" Type="http://schemas.openxmlformats.org/officeDocument/2006/relationships/queryTable" Target="../queryTables/queryTable1.xml"/></Relationships>
</file>

<file path=xl/worksheets/_rels/sheet20.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C19"/>
  <sheetViews>
    <sheetView tabSelected="1" workbookViewId="0">
      <selection activeCell="C20" sqref="C20"/>
    </sheetView>
  </sheetViews>
  <sheetFormatPr baseColWidth="10" defaultRowHeight="15" x14ac:dyDescent="0"/>
  <cols>
    <col min="1" max="1" width="12.1640625" bestFit="1" customWidth="1"/>
    <col min="3" max="3" width="32.5" customWidth="1"/>
  </cols>
  <sheetData>
    <row r="13" spans="1:3">
      <c r="A13" t="s">
        <v>44</v>
      </c>
      <c r="C13" t="s">
        <v>160</v>
      </c>
    </row>
    <row r="16" spans="1:3">
      <c r="A16">
        <v>41690</v>
      </c>
      <c r="B16" t="s">
        <v>40</v>
      </c>
      <c r="C16" t="s">
        <v>45</v>
      </c>
    </row>
    <row r="17" spans="1:3" ht="45">
      <c r="A17">
        <v>41698</v>
      </c>
      <c r="B17" t="s">
        <v>541</v>
      </c>
      <c r="C17" t="s">
        <v>542</v>
      </c>
    </row>
    <row r="18" spans="1:3">
      <c r="A18">
        <v>41700</v>
      </c>
      <c r="B18" t="s">
        <v>543</v>
      </c>
      <c r="C18" t="s">
        <v>544</v>
      </c>
    </row>
    <row r="19" spans="1:3" ht="30">
      <c r="A19" s="33" t="s">
        <v>266</v>
      </c>
      <c r="B19" s="33" t="s">
        <v>545</v>
      </c>
      <c r="C19" s="33" t="s">
        <v>546</v>
      </c>
    </row>
  </sheetData>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workbookViewId="0">
      <selection activeCell="B2" sqref="B2"/>
    </sheetView>
  </sheetViews>
  <sheetFormatPr baseColWidth="10" defaultRowHeight="15" x14ac:dyDescent="0"/>
  <cols>
    <col min="2" max="2" width="10.83203125" style="1"/>
  </cols>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ht="30">
      <c r="A2" s="20" t="s">
        <v>224</v>
      </c>
      <c r="B2" s="26">
        <f>VLOOKUP(A2,'APPENDIX A'!$A$2:'APPENDIX A'!$C$127,2,0)</f>
        <v>5</v>
      </c>
      <c r="C2" s="15">
        <f>'Summary MARCH 2014'!M7</f>
        <v>0.8305555555555556</v>
      </c>
      <c r="D2" s="29">
        <f t="shared" ref="D2:D3" si="0">TIME(Q2,R2,0)</f>
        <v>0.84444444444444444</v>
      </c>
      <c r="E2" s="30">
        <v>900</v>
      </c>
      <c r="F2" s="30">
        <v>300</v>
      </c>
      <c r="G2" s="31">
        <f t="shared" ref="G2:G3" si="1">TIME(HOUR(C2),MINUTE(C2)+E2/120,0)</f>
        <v>0.8354166666666667</v>
      </c>
      <c r="H2" s="41" t="str">
        <f>VLOOKUP(A2,'APPENDIX C'!$A$2:'APPENDIX C'!$B$357,2,0)</f>
        <v>NOTE_36; NOTE_12</v>
      </c>
      <c r="I2" s="30">
        <f t="shared" ref="I2:I3" si="2">IF(MID(A2,1,2)="RM",E2+F2,0)</f>
        <v>0</v>
      </c>
      <c r="J2" s="30">
        <f t="shared" ref="J2:J3" si="3">IF(MID(A2,1,2)="MP",0,IF(MID(A2,1,1)="M",E2+F2,0))</f>
        <v>0</v>
      </c>
      <c r="K2" s="30">
        <f t="shared" ref="K2:K3" si="4">IF(MID(A2,1,2)="KP",E2+F2,0)</f>
        <v>1200</v>
      </c>
      <c r="L2" s="30">
        <f t="shared" ref="L2:L3" si="5">IF(MID(A2,1,2)="MP",E2+F2,0)</f>
        <v>0</v>
      </c>
      <c r="M2" s="30">
        <f t="shared" ref="M2:M3" si="6">IF(MID(A2,1,2)="OC",E2+F2,0)</f>
        <v>0</v>
      </c>
      <c r="N2" s="30">
        <f t="shared" ref="N2:N3" si="7">IF(MID(A2,1,2)="AS",E2+F2,0)</f>
        <v>0</v>
      </c>
      <c r="O2" s="30">
        <f t="shared" ref="O2:O3" si="8">IF(MID(A2,1,2)="IP",E2+F2,0)</f>
        <v>0</v>
      </c>
      <c r="P2" s="30">
        <f t="shared" ref="P2:P3" si="9">HOUR(C2)+(MINUTE(C2)+(E2+F2)/60)/60</f>
        <v>20.266666666666666</v>
      </c>
      <c r="Q2" s="30">
        <f t="shared" ref="Q2:Q3" si="10">INT(P2)</f>
        <v>20</v>
      </c>
      <c r="R2" s="30">
        <f t="shared" ref="R2:R3" si="11">ROUND(((P2-Q2)*60),0)</f>
        <v>16</v>
      </c>
    </row>
    <row r="3" spans="1:18" s="19" customFormat="1">
      <c r="A3" s="20" t="s">
        <v>227</v>
      </c>
      <c r="B3" s="26">
        <f>VLOOKUP(A3,'APPENDIX A'!$A$2:'APPENDIX A'!$C$127,2,0)</f>
        <v>4</v>
      </c>
      <c r="C3" s="16">
        <f t="shared" ref="C3" si="12">D2</f>
        <v>0.84444444444444444</v>
      </c>
      <c r="D3" s="16">
        <f t="shared" si="0"/>
        <v>0.85833333333333339</v>
      </c>
      <c r="E3" s="30">
        <v>900</v>
      </c>
      <c r="F3" s="30">
        <v>300</v>
      </c>
      <c r="G3" s="18">
        <f t="shared" si="1"/>
        <v>0.84930555555555554</v>
      </c>
      <c r="H3" s="41" t="str">
        <f>VLOOKUP(A3,'APPENDIX C'!$A$2:'APPENDIX C'!$B$357,2,0)</f>
        <v xml:space="preserve"> </v>
      </c>
      <c r="I3" s="17">
        <f t="shared" si="2"/>
        <v>0</v>
      </c>
      <c r="J3" s="17">
        <f t="shared" si="3"/>
        <v>0</v>
      </c>
      <c r="K3" s="17">
        <f t="shared" si="4"/>
        <v>1200</v>
      </c>
      <c r="L3" s="17">
        <f t="shared" si="5"/>
        <v>0</v>
      </c>
      <c r="M3" s="17">
        <f t="shared" si="6"/>
        <v>0</v>
      </c>
      <c r="N3" s="17">
        <f t="shared" si="7"/>
        <v>0</v>
      </c>
      <c r="O3" s="17">
        <f t="shared" si="8"/>
        <v>0</v>
      </c>
      <c r="P3" s="17">
        <f t="shared" si="9"/>
        <v>20.6</v>
      </c>
      <c r="Q3" s="17">
        <f t="shared" si="10"/>
        <v>20</v>
      </c>
      <c r="R3" s="17">
        <f t="shared" si="11"/>
        <v>36</v>
      </c>
    </row>
    <row r="4" spans="1:18" s="19" customFormat="1">
      <c r="A4" s="20" t="s">
        <v>295</v>
      </c>
      <c r="B4" s="26">
        <f>VLOOKUP(A4,'APPENDIX A'!$A$2:'APPENDIX A'!$C$127,2,0)</f>
        <v>5</v>
      </c>
      <c r="C4" s="16">
        <f t="shared" ref="C4:C9" si="13">D3</f>
        <v>0.85833333333333339</v>
      </c>
      <c r="D4" s="16">
        <f t="shared" ref="D4:D9" si="14">TIME(Q4,R4,0)</f>
        <v>0.87291666666666667</v>
      </c>
      <c r="E4" s="30">
        <v>1200</v>
      </c>
      <c r="F4" s="30">
        <v>60</v>
      </c>
      <c r="G4" s="18">
        <f t="shared" ref="G4:G9" si="15">TIME(HOUR(C4),MINUTE(C4)+E4/120,0)</f>
        <v>0.8652777777777777</v>
      </c>
      <c r="H4" s="41" t="str">
        <f>VLOOKUP(A4,'APPENDIX C'!$A$2:'APPENDIX C'!$B$357,2,0)</f>
        <v xml:space="preserve"> </v>
      </c>
      <c r="I4" s="17">
        <f t="shared" ref="I4:I9" si="16">IF(MID(A4,1,2)="RM",E4+F4,0)</f>
        <v>0</v>
      </c>
      <c r="J4" s="17">
        <f t="shared" ref="J4:J9" si="17">IF(MID(A4,1,2)="MP",0,IF(MID(A4,1,1)="M",E4+F4,0))</f>
        <v>0</v>
      </c>
      <c r="K4" s="17">
        <f t="shared" ref="K4:K9" si="18">IF(MID(A4,1,2)="KP",E4+F4,0)</f>
        <v>0</v>
      </c>
      <c r="L4" s="17">
        <f t="shared" ref="L4:L9" si="19">IF(MID(A4,1,2)="MP",E4+F4,0)</f>
        <v>0</v>
      </c>
      <c r="M4" s="17">
        <f t="shared" ref="M4:M9" si="20">IF(MID(A4,1,2)="OC",E4+F4,0)</f>
        <v>1260</v>
      </c>
      <c r="N4" s="17">
        <f t="shared" ref="N4:N9" si="21">IF(MID(A4,1,2)="AS",E4+F4,0)</f>
        <v>0</v>
      </c>
      <c r="O4" s="17">
        <f t="shared" ref="O4:O9" si="22">IF(MID(A4,1,2)="IP",E4+F4,0)</f>
        <v>0</v>
      </c>
      <c r="P4" s="17">
        <f t="shared" ref="P4:P9" si="23">HOUR(C4)+(MINUTE(C4)+(E4+F4)/60)/60</f>
        <v>20.95</v>
      </c>
      <c r="Q4" s="17">
        <f t="shared" ref="Q4:Q9" si="24">INT(P4)</f>
        <v>20</v>
      </c>
      <c r="R4" s="17">
        <f t="shared" ref="R4:R9" si="25">ROUND(((P4-Q4)*60),0)</f>
        <v>57</v>
      </c>
    </row>
    <row r="5" spans="1:18" s="19" customFormat="1">
      <c r="A5" s="20" t="s">
        <v>296</v>
      </c>
      <c r="B5" s="26">
        <f>VLOOKUP(A5,'APPENDIX A'!$A$2:'APPENDIX A'!$C$127,2,0)</f>
        <v>5</v>
      </c>
      <c r="C5" s="16">
        <f t="shared" si="13"/>
        <v>0.87291666666666667</v>
      </c>
      <c r="D5" s="16">
        <f t="shared" si="14"/>
        <v>0.88750000000000007</v>
      </c>
      <c r="E5" s="30">
        <v>1200</v>
      </c>
      <c r="F5" s="30">
        <v>60</v>
      </c>
      <c r="G5" s="18">
        <f t="shared" si="15"/>
        <v>0.87986111111111109</v>
      </c>
      <c r="H5" s="41" t="str">
        <f>VLOOKUP(A5,'APPENDIX C'!$A$2:'APPENDIX C'!$B$357,2,0)</f>
        <v xml:space="preserve"> </v>
      </c>
      <c r="I5" s="17">
        <f t="shared" si="16"/>
        <v>0</v>
      </c>
      <c r="J5" s="17">
        <f t="shared" si="17"/>
        <v>0</v>
      </c>
      <c r="K5" s="17">
        <f t="shared" si="18"/>
        <v>0</v>
      </c>
      <c r="L5" s="17">
        <f t="shared" si="19"/>
        <v>0</v>
      </c>
      <c r="M5" s="17">
        <f t="shared" si="20"/>
        <v>1260</v>
      </c>
      <c r="N5" s="17">
        <f t="shared" si="21"/>
        <v>0</v>
      </c>
      <c r="O5" s="17">
        <f t="shared" si="22"/>
        <v>0</v>
      </c>
      <c r="P5" s="17">
        <f t="shared" si="23"/>
        <v>21.3</v>
      </c>
      <c r="Q5" s="17">
        <f t="shared" si="24"/>
        <v>21</v>
      </c>
      <c r="R5" s="17">
        <f t="shared" si="25"/>
        <v>18</v>
      </c>
    </row>
    <row r="6" spans="1:18" s="19" customFormat="1">
      <c r="A6" s="20" t="s">
        <v>297</v>
      </c>
      <c r="B6" s="26">
        <f>VLOOKUP(A6,'APPENDIX A'!$A$2:'APPENDIX A'!$C$127,2,0)</f>
        <v>5</v>
      </c>
      <c r="C6" s="16">
        <f t="shared" si="13"/>
        <v>0.88750000000000007</v>
      </c>
      <c r="D6" s="16">
        <f t="shared" si="14"/>
        <v>0.90486111111111101</v>
      </c>
      <c r="E6" s="30">
        <v>1200</v>
      </c>
      <c r="F6" s="30">
        <v>300</v>
      </c>
      <c r="G6" s="18">
        <f t="shared" si="15"/>
        <v>0.89444444444444438</v>
      </c>
      <c r="H6" s="41" t="str">
        <f>VLOOKUP(A6,'APPENDIX C'!$A$2:'APPENDIX C'!$B$357,2,0)</f>
        <v xml:space="preserve"> </v>
      </c>
      <c r="I6" s="17">
        <f t="shared" si="16"/>
        <v>0</v>
      </c>
      <c r="J6" s="17">
        <f t="shared" si="17"/>
        <v>0</v>
      </c>
      <c r="K6" s="17">
        <f t="shared" si="18"/>
        <v>0</v>
      </c>
      <c r="L6" s="17">
        <f t="shared" si="19"/>
        <v>0</v>
      </c>
      <c r="M6" s="17">
        <f t="shared" si="20"/>
        <v>1500</v>
      </c>
      <c r="N6" s="17">
        <f t="shared" si="21"/>
        <v>0</v>
      </c>
      <c r="O6" s="17">
        <f t="shared" si="22"/>
        <v>0</v>
      </c>
      <c r="P6" s="17">
        <f t="shared" si="23"/>
        <v>21.716666666666665</v>
      </c>
      <c r="Q6" s="17">
        <f t="shared" si="24"/>
        <v>21</v>
      </c>
      <c r="R6" s="17">
        <f t="shared" si="25"/>
        <v>43</v>
      </c>
    </row>
    <row r="7" spans="1:18" s="19" customFormat="1">
      <c r="A7" s="20" t="s">
        <v>192</v>
      </c>
      <c r="B7" s="26">
        <f>VLOOKUP(A7,'APPENDIX A'!$A$2:'APPENDIX A'!$C$127,2,0)</f>
        <v>5</v>
      </c>
      <c r="C7" s="16">
        <f t="shared" si="13"/>
        <v>0.90486111111111101</v>
      </c>
      <c r="D7" s="16">
        <f t="shared" si="14"/>
        <v>0.91875000000000007</v>
      </c>
      <c r="E7" s="30">
        <v>900</v>
      </c>
      <c r="F7" s="30">
        <v>300</v>
      </c>
      <c r="G7" s="18">
        <f t="shared" si="15"/>
        <v>0.90972222222222221</v>
      </c>
      <c r="H7" s="41" t="str">
        <f>VLOOKUP(A7,'APPENDIX C'!$A$2:'APPENDIX C'!$B$357,2,0)</f>
        <v xml:space="preserve"> </v>
      </c>
      <c r="I7" s="17">
        <f t="shared" si="16"/>
        <v>0</v>
      </c>
      <c r="J7" s="17">
        <f t="shared" si="17"/>
        <v>1200</v>
      </c>
      <c r="K7" s="17">
        <f t="shared" si="18"/>
        <v>0</v>
      </c>
      <c r="L7" s="17">
        <f t="shared" si="19"/>
        <v>0</v>
      </c>
      <c r="M7" s="17">
        <f t="shared" si="20"/>
        <v>0</v>
      </c>
      <c r="N7" s="17">
        <f t="shared" si="21"/>
        <v>0</v>
      </c>
      <c r="O7" s="17">
        <f t="shared" si="22"/>
        <v>0</v>
      </c>
      <c r="P7" s="17">
        <f t="shared" si="23"/>
        <v>22.05</v>
      </c>
      <c r="Q7" s="17">
        <f t="shared" si="24"/>
        <v>22</v>
      </c>
      <c r="R7" s="17">
        <f t="shared" si="25"/>
        <v>3</v>
      </c>
    </row>
    <row r="8" spans="1:18" s="19" customFormat="1">
      <c r="A8" s="20" t="s">
        <v>251</v>
      </c>
      <c r="B8" s="26">
        <f>VLOOKUP(A8,'APPENDIX A'!$A$2:'APPENDIX A'!$C$127,2,0)</f>
        <v>2</v>
      </c>
      <c r="C8" s="16">
        <f t="shared" si="13"/>
        <v>0.91875000000000007</v>
      </c>
      <c r="D8" s="16">
        <f t="shared" si="14"/>
        <v>0.93263888888888891</v>
      </c>
      <c r="E8" s="30">
        <v>900</v>
      </c>
      <c r="F8" s="30">
        <v>300</v>
      </c>
      <c r="G8" s="18">
        <f t="shared" si="15"/>
        <v>0.92361111111111116</v>
      </c>
      <c r="H8" s="41" t="str">
        <f>VLOOKUP(A8,'APPENDIX C'!$A$2:'APPENDIX C'!$B$357,2,0)</f>
        <v>NOTE_10</v>
      </c>
      <c r="I8" s="17">
        <f t="shared" si="16"/>
        <v>0</v>
      </c>
      <c r="J8" s="17">
        <f t="shared" si="17"/>
        <v>0</v>
      </c>
      <c r="K8" s="17">
        <f t="shared" si="18"/>
        <v>1200</v>
      </c>
      <c r="L8" s="17">
        <f t="shared" si="19"/>
        <v>0</v>
      </c>
      <c r="M8" s="17">
        <f t="shared" si="20"/>
        <v>0</v>
      </c>
      <c r="N8" s="17">
        <f t="shared" si="21"/>
        <v>0</v>
      </c>
      <c r="O8" s="17">
        <f t="shared" si="22"/>
        <v>0</v>
      </c>
      <c r="P8" s="17">
        <f t="shared" si="23"/>
        <v>22.383333333333333</v>
      </c>
      <c r="Q8" s="17">
        <f t="shared" si="24"/>
        <v>22</v>
      </c>
      <c r="R8" s="17">
        <f t="shared" si="25"/>
        <v>23</v>
      </c>
    </row>
    <row r="9" spans="1:18" s="19" customFormat="1">
      <c r="A9" s="20" t="s">
        <v>221</v>
      </c>
      <c r="B9" s="26">
        <f>VLOOKUP(A9,'APPENDIX A'!$A$2:'APPENDIX A'!$C$127,2,0)</f>
        <v>5</v>
      </c>
      <c r="C9" s="16">
        <f t="shared" si="13"/>
        <v>0.93263888888888891</v>
      </c>
      <c r="D9" s="16">
        <f t="shared" si="14"/>
        <v>0.94027777777777777</v>
      </c>
      <c r="E9" s="30">
        <v>600</v>
      </c>
      <c r="F9" s="30">
        <v>60</v>
      </c>
      <c r="G9" s="18">
        <f t="shared" si="15"/>
        <v>0.93611111111111101</v>
      </c>
      <c r="H9" s="41" t="str">
        <f>VLOOKUP(A9,'APPENDIX C'!$A$2:'APPENDIX C'!$B$357,2,0)</f>
        <v>NOTE_10</v>
      </c>
      <c r="I9" s="17">
        <f t="shared" si="16"/>
        <v>660</v>
      </c>
      <c r="J9" s="17">
        <f t="shared" si="17"/>
        <v>0</v>
      </c>
      <c r="K9" s="17">
        <f t="shared" si="18"/>
        <v>0</v>
      </c>
      <c r="L9" s="17">
        <f t="shared" si="19"/>
        <v>0</v>
      </c>
      <c r="M9" s="17">
        <f t="shared" si="20"/>
        <v>0</v>
      </c>
      <c r="N9" s="17">
        <f t="shared" si="21"/>
        <v>0</v>
      </c>
      <c r="O9" s="17">
        <f t="shared" si="22"/>
        <v>0</v>
      </c>
      <c r="P9" s="17">
        <f t="shared" si="23"/>
        <v>22.566666666666666</v>
      </c>
      <c r="Q9" s="17">
        <f t="shared" si="24"/>
        <v>22</v>
      </c>
      <c r="R9" s="17">
        <f t="shared" si="25"/>
        <v>34</v>
      </c>
    </row>
    <row r="10" spans="1:18" s="19" customFormat="1">
      <c r="A10" s="20" t="s">
        <v>221</v>
      </c>
      <c r="B10" s="26">
        <f>VLOOKUP(A10,'APPENDIX A'!$A$2:'APPENDIX A'!$C$127,2,0)</f>
        <v>5</v>
      </c>
      <c r="C10" s="16">
        <f t="shared" ref="C10:C35" si="26">D9</f>
        <v>0.94027777777777777</v>
      </c>
      <c r="D10" s="16">
        <f t="shared" ref="D10:D35" si="27">TIME(Q10,R10,0)</f>
        <v>0.94791666666666663</v>
      </c>
      <c r="E10" s="30">
        <v>600</v>
      </c>
      <c r="F10" s="30">
        <v>60</v>
      </c>
      <c r="G10" s="18">
        <f t="shared" ref="G10:G35" si="28">TIME(HOUR(C10),MINUTE(C10)+E10/120,0)</f>
        <v>0.94374999999999998</v>
      </c>
      <c r="H10" s="41" t="str">
        <f>VLOOKUP(A10,'APPENDIX C'!$A$2:'APPENDIX C'!$B$357,2,0)</f>
        <v>NOTE_10</v>
      </c>
      <c r="I10" s="17">
        <f t="shared" ref="I10:I35" si="29">IF(MID(A10,1,2)="RM",E10+F10,0)</f>
        <v>660</v>
      </c>
      <c r="J10" s="17">
        <f t="shared" ref="J10:J35" si="30">IF(MID(A10,1,2)="MP",0,IF(MID(A10,1,1)="M",E10+F10,0))</f>
        <v>0</v>
      </c>
      <c r="K10" s="17">
        <f t="shared" ref="K10:K35" si="31">IF(MID(A10,1,2)="KP",E10+F10,0)</f>
        <v>0</v>
      </c>
      <c r="L10" s="17">
        <f t="shared" ref="L10:L35" si="32">IF(MID(A10,1,2)="MP",E10+F10,0)</f>
        <v>0</v>
      </c>
      <c r="M10" s="17">
        <f t="shared" ref="M10:M35" si="33">IF(MID(A10,1,2)="OC",E10+F10,0)</f>
        <v>0</v>
      </c>
      <c r="N10" s="17">
        <f t="shared" ref="N10:N35" si="34">IF(MID(A10,1,2)="AS",E10+F10,0)</f>
        <v>0</v>
      </c>
      <c r="O10" s="17">
        <f t="shared" ref="O10:O35" si="35">IF(MID(A10,1,2)="IP",E10+F10,0)</f>
        <v>0</v>
      </c>
      <c r="P10" s="17">
        <f t="shared" ref="P10:P35" si="36">HOUR(C10)+(MINUTE(C10)+(E10+F10)/60)/60</f>
        <v>22.75</v>
      </c>
      <c r="Q10" s="17">
        <f t="shared" ref="Q10:Q35" si="37">INT(P10)</f>
        <v>22</v>
      </c>
      <c r="R10" s="17">
        <f t="shared" ref="R10:R35" si="38">ROUND(((P10-Q10)*60),0)</f>
        <v>45</v>
      </c>
    </row>
    <row r="11" spans="1:18" s="19" customFormat="1">
      <c r="A11" s="20" t="s">
        <v>221</v>
      </c>
      <c r="B11" s="26">
        <f>VLOOKUP(A11,'APPENDIX A'!$A$2:'APPENDIX A'!$C$127,2,0)</f>
        <v>5</v>
      </c>
      <c r="C11" s="16">
        <f t="shared" si="26"/>
        <v>0.94791666666666663</v>
      </c>
      <c r="D11" s="16">
        <f t="shared" si="27"/>
        <v>0.9555555555555556</v>
      </c>
      <c r="E11" s="30">
        <v>600</v>
      </c>
      <c r="F11" s="30">
        <v>60</v>
      </c>
      <c r="G11" s="18">
        <f t="shared" si="28"/>
        <v>0.95138888888888884</v>
      </c>
      <c r="H11" s="41" t="str">
        <f>VLOOKUP(A11,'APPENDIX C'!$A$2:'APPENDIX C'!$B$357,2,0)</f>
        <v>NOTE_10</v>
      </c>
      <c r="I11" s="17">
        <f t="shared" si="29"/>
        <v>660</v>
      </c>
      <c r="J11" s="17">
        <f t="shared" si="30"/>
        <v>0</v>
      </c>
      <c r="K11" s="17">
        <f t="shared" si="31"/>
        <v>0</v>
      </c>
      <c r="L11" s="17">
        <f t="shared" si="32"/>
        <v>0</v>
      </c>
      <c r="M11" s="17">
        <f t="shared" si="33"/>
        <v>0</v>
      </c>
      <c r="N11" s="17">
        <f t="shared" si="34"/>
        <v>0</v>
      </c>
      <c r="O11" s="17">
        <f t="shared" si="35"/>
        <v>0</v>
      </c>
      <c r="P11" s="17">
        <f t="shared" si="36"/>
        <v>22.933333333333334</v>
      </c>
      <c r="Q11" s="17">
        <f t="shared" si="37"/>
        <v>22</v>
      </c>
      <c r="R11" s="17">
        <f t="shared" si="38"/>
        <v>56</v>
      </c>
    </row>
    <row r="12" spans="1:18" s="19" customFormat="1">
      <c r="A12" s="20" t="s">
        <v>221</v>
      </c>
      <c r="B12" s="26">
        <f>VLOOKUP(A12,'APPENDIX A'!$A$2:'APPENDIX A'!$C$127,2,0)</f>
        <v>5</v>
      </c>
      <c r="C12" s="16">
        <f t="shared" si="26"/>
        <v>0.9555555555555556</v>
      </c>
      <c r="D12" s="16">
        <f t="shared" si="27"/>
        <v>0.96319444444444446</v>
      </c>
      <c r="E12" s="30">
        <v>600</v>
      </c>
      <c r="F12" s="30">
        <v>60</v>
      </c>
      <c r="G12" s="18">
        <f t="shared" si="28"/>
        <v>0.9590277777777777</v>
      </c>
      <c r="H12" s="41" t="str">
        <f>VLOOKUP(A12,'APPENDIX C'!$A$2:'APPENDIX C'!$B$357,2,0)</f>
        <v>NOTE_10</v>
      </c>
      <c r="I12" s="17">
        <f t="shared" si="29"/>
        <v>660</v>
      </c>
      <c r="J12" s="17">
        <f t="shared" si="30"/>
        <v>0</v>
      </c>
      <c r="K12" s="17">
        <f t="shared" si="31"/>
        <v>0</v>
      </c>
      <c r="L12" s="17">
        <f t="shared" si="32"/>
        <v>0</v>
      </c>
      <c r="M12" s="17">
        <f t="shared" si="33"/>
        <v>0</v>
      </c>
      <c r="N12" s="17">
        <f t="shared" si="34"/>
        <v>0</v>
      </c>
      <c r="O12" s="17">
        <f t="shared" si="35"/>
        <v>0</v>
      </c>
      <c r="P12" s="17">
        <f t="shared" si="36"/>
        <v>23.116666666666667</v>
      </c>
      <c r="Q12" s="17">
        <f t="shared" si="37"/>
        <v>23</v>
      </c>
      <c r="R12" s="17">
        <f t="shared" si="38"/>
        <v>7</v>
      </c>
    </row>
    <row r="13" spans="1:18" s="19" customFormat="1">
      <c r="A13" s="20" t="s">
        <v>221</v>
      </c>
      <c r="B13" s="26">
        <f>VLOOKUP(A13,'APPENDIX A'!$A$2:'APPENDIX A'!$C$127,2,0)</f>
        <v>5</v>
      </c>
      <c r="C13" s="16">
        <f t="shared" si="26"/>
        <v>0.96319444444444446</v>
      </c>
      <c r="D13" s="16">
        <f t="shared" si="27"/>
        <v>0.97083333333333333</v>
      </c>
      <c r="E13" s="30">
        <v>600</v>
      </c>
      <c r="F13" s="30">
        <v>60</v>
      </c>
      <c r="G13" s="18">
        <f t="shared" si="28"/>
        <v>0.96666666666666667</v>
      </c>
      <c r="H13" s="41" t="str">
        <f>VLOOKUP(A13,'APPENDIX C'!$A$2:'APPENDIX C'!$B$357,2,0)</f>
        <v>NOTE_10</v>
      </c>
      <c r="I13" s="17">
        <f t="shared" si="29"/>
        <v>660</v>
      </c>
      <c r="J13" s="17">
        <f t="shared" si="30"/>
        <v>0</v>
      </c>
      <c r="K13" s="17">
        <f t="shared" si="31"/>
        <v>0</v>
      </c>
      <c r="L13" s="17">
        <f t="shared" si="32"/>
        <v>0</v>
      </c>
      <c r="M13" s="17">
        <f t="shared" si="33"/>
        <v>0</v>
      </c>
      <c r="N13" s="17">
        <f t="shared" si="34"/>
        <v>0</v>
      </c>
      <c r="O13" s="17">
        <f t="shared" si="35"/>
        <v>0</v>
      </c>
      <c r="P13" s="17">
        <f t="shared" si="36"/>
        <v>23.3</v>
      </c>
      <c r="Q13" s="17">
        <f t="shared" si="37"/>
        <v>23</v>
      </c>
      <c r="R13" s="17">
        <f t="shared" si="38"/>
        <v>18</v>
      </c>
    </row>
    <row r="14" spans="1:18" s="19" customFormat="1">
      <c r="A14" s="20" t="s">
        <v>221</v>
      </c>
      <c r="B14" s="26">
        <f>VLOOKUP(A14,'APPENDIX A'!$A$2:'APPENDIX A'!$C$127,2,0)</f>
        <v>5</v>
      </c>
      <c r="C14" s="16">
        <f t="shared" si="26"/>
        <v>0.97083333333333333</v>
      </c>
      <c r="D14" s="16">
        <f t="shared" si="27"/>
        <v>0.9784722222222223</v>
      </c>
      <c r="E14" s="30">
        <v>600</v>
      </c>
      <c r="F14" s="30">
        <v>60</v>
      </c>
      <c r="G14" s="18">
        <f t="shared" si="28"/>
        <v>0.97430555555555554</v>
      </c>
      <c r="H14" s="41" t="str">
        <f>VLOOKUP(A14,'APPENDIX C'!$A$2:'APPENDIX C'!$B$357,2,0)</f>
        <v>NOTE_10</v>
      </c>
      <c r="I14" s="17">
        <f t="shared" si="29"/>
        <v>660</v>
      </c>
      <c r="J14" s="17">
        <f t="shared" si="30"/>
        <v>0</v>
      </c>
      <c r="K14" s="17">
        <f t="shared" si="31"/>
        <v>0</v>
      </c>
      <c r="L14" s="17">
        <f t="shared" si="32"/>
        <v>0</v>
      </c>
      <c r="M14" s="17">
        <f t="shared" si="33"/>
        <v>0</v>
      </c>
      <c r="N14" s="17">
        <f t="shared" si="34"/>
        <v>0</v>
      </c>
      <c r="O14" s="17">
        <f t="shared" si="35"/>
        <v>0</v>
      </c>
      <c r="P14" s="17">
        <f t="shared" si="36"/>
        <v>23.483333333333334</v>
      </c>
      <c r="Q14" s="17">
        <f t="shared" si="37"/>
        <v>23</v>
      </c>
      <c r="R14" s="17">
        <f t="shared" si="38"/>
        <v>29</v>
      </c>
    </row>
    <row r="15" spans="1:18" s="19" customFormat="1">
      <c r="A15" s="20" t="s">
        <v>221</v>
      </c>
      <c r="B15" s="26">
        <f>VLOOKUP(A15,'APPENDIX A'!$A$2:'APPENDIX A'!$C$127,2,0)</f>
        <v>5</v>
      </c>
      <c r="C15" s="16">
        <f t="shared" si="26"/>
        <v>0.9784722222222223</v>
      </c>
      <c r="D15" s="16">
        <f t="shared" si="27"/>
        <v>0.98611111111111116</v>
      </c>
      <c r="E15" s="30">
        <v>600</v>
      </c>
      <c r="F15" s="30">
        <v>60</v>
      </c>
      <c r="G15" s="18">
        <f t="shared" si="28"/>
        <v>0.9819444444444444</v>
      </c>
      <c r="H15" s="41" t="str">
        <f>VLOOKUP(A15,'APPENDIX C'!$A$2:'APPENDIX C'!$B$357,2,0)</f>
        <v>NOTE_10</v>
      </c>
      <c r="I15" s="17">
        <f t="shared" si="29"/>
        <v>660</v>
      </c>
      <c r="J15" s="17">
        <f t="shared" si="30"/>
        <v>0</v>
      </c>
      <c r="K15" s="17">
        <f t="shared" si="31"/>
        <v>0</v>
      </c>
      <c r="L15" s="17">
        <f t="shared" si="32"/>
        <v>0</v>
      </c>
      <c r="M15" s="17">
        <f t="shared" si="33"/>
        <v>0</v>
      </c>
      <c r="N15" s="17">
        <f t="shared" si="34"/>
        <v>0</v>
      </c>
      <c r="O15" s="17">
        <f t="shared" si="35"/>
        <v>0</v>
      </c>
      <c r="P15" s="17">
        <f t="shared" si="36"/>
        <v>23.666666666666668</v>
      </c>
      <c r="Q15" s="17">
        <f t="shared" si="37"/>
        <v>23</v>
      </c>
      <c r="R15" s="17">
        <f t="shared" si="38"/>
        <v>40</v>
      </c>
    </row>
    <row r="16" spans="1:18" s="19" customFormat="1">
      <c r="A16" s="20" t="s">
        <v>221</v>
      </c>
      <c r="B16" s="26">
        <f>VLOOKUP(A16,'APPENDIX A'!$A$2:'APPENDIX A'!$C$127,2,0)</f>
        <v>5</v>
      </c>
      <c r="C16" s="16">
        <f t="shared" si="26"/>
        <v>0.98611111111111116</v>
      </c>
      <c r="D16" s="16">
        <f t="shared" si="27"/>
        <v>0.99375000000000002</v>
      </c>
      <c r="E16" s="30">
        <v>600</v>
      </c>
      <c r="F16" s="30">
        <v>60</v>
      </c>
      <c r="G16" s="18">
        <f t="shared" si="28"/>
        <v>0.98958333333333337</v>
      </c>
      <c r="H16" s="41" t="str">
        <f>VLOOKUP(A16,'APPENDIX C'!$A$2:'APPENDIX C'!$B$357,2,0)</f>
        <v>NOTE_10</v>
      </c>
      <c r="I16" s="17">
        <f t="shared" si="29"/>
        <v>660</v>
      </c>
      <c r="J16" s="17">
        <f t="shared" si="30"/>
        <v>0</v>
      </c>
      <c r="K16" s="17">
        <f t="shared" si="31"/>
        <v>0</v>
      </c>
      <c r="L16" s="17">
        <f t="shared" si="32"/>
        <v>0</v>
      </c>
      <c r="M16" s="17">
        <f t="shared" si="33"/>
        <v>0</v>
      </c>
      <c r="N16" s="17">
        <f t="shared" si="34"/>
        <v>0</v>
      </c>
      <c r="O16" s="17">
        <f t="shared" si="35"/>
        <v>0</v>
      </c>
      <c r="P16" s="17">
        <f t="shared" si="36"/>
        <v>23.85</v>
      </c>
      <c r="Q16" s="17">
        <f t="shared" si="37"/>
        <v>23</v>
      </c>
      <c r="R16" s="17">
        <f t="shared" si="38"/>
        <v>51</v>
      </c>
    </row>
    <row r="17" spans="1:18" s="19" customFormat="1">
      <c r="A17" s="20" t="s">
        <v>221</v>
      </c>
      <c r="B17" s="26">
        <f>VLOOKUP(A17,'APPENDIX A'!$A$2:'APPENDIX A'!$C$127,2,0)</f>
        <v>5</v>
      </c>
      <c r="C17" s="16">
        <f t="shared" si="26"/>
        <v>0.99375000000000002</v>
      </c>
      <c r="D17" s="16">
        <f t="shared" si="27"/>
        <v>1.388888888888884E-3</v>
      </c>
      <c r="E17" s="30">
        <v>600</v>
      </c>
      <c r="F17" s="30">
        <v>60</v>
      </c>
      <c r="G17" s="18">
        <f t="shared" si="28"/>
        <v>0.99722222222222223</v>
      </c>
      <c r="H17" s="41" t="str">
        <f>VLOOKUP(A17,'APPENDIX C'!$A$2:'APPENDIX C'!$B$357,2,0)</f>
        <v>NOTE_10</v>
      </c>
      <c r="I17" s="17">
        <f t="shared" si="29"/>
        <v>660</v>
      </c>
      <c r="J17" s="17">
        <f t="shared" si="30"/>
        <v>0</v>
      </c>
      <c r="K17" s="17">
        <f t="shared" si="31"/>
        <v>0</v>
      </c>
      <c r="L17" s="17">
        <f t="shared" si="32"/>
        <v>0</v>
      </c>
      <c r="M17" s="17">
        <f t="shared" si="33"/>
        <v>0</v>
      </c>
      <c r="N17" s="17">
        <f t="shared" si="34"/>
        <v>0</v>
      </c>
      <c r="O17" s="17">
        <f t="shared" si="35"/>
        <v>0</v>
      </c>
      <c r="P17" s="17">
        <f t="shared" si="36"/>
        <v>24.033333333333335</v>
      </c>
      <c r="Q17" s="17">
        <f t="shared" si="37"/>
        <v>24</v>
      </c>
      <c r="R17" s="17">
        <f t="shared" si="38"/>
        <v>2</v>
      </c>
    </row>
    <row r="18" spans="1:18" s="19" customFormat="1">
      <c r="A18" s="20" t="s">
        <v>221</v>
      </c>
      <c r="B18" s="26">
        <f>VLOOKUP(A18,'APPENDIX A'!$A$2:'APPENDIX A'!$C$127,2,0)</f>
        <v>5</v>
      </c>
      <c r="C18" s="16">
        <f t="shared" si="26"/>
        <v>1.388888888888884E-3</v>
      </c>
      <c r="D18" s="16">
        <f t="shared" si="27"/>
        <v>9.0277777777777787E-3</v>
      </c>
      <c r="E18" s="30">
        <v>600</v>
      </c>
      <c r="F18" s="30">
        <v>60</v>
      </c>
      <c r="G18" s="18">
        <f t="shared" si="28"/>
        <v>4.8611111111111112E-3</v>
      </c>
      <c r="H18" s="41" t="str">
        <f>VLOOKUP(A18,'APPENDIX C'!$A$2:'APPENDIX C'!$B$357,2,0)</f>
        <v>NOTE_10</v>
      </c>
      <c r="I18" s="17">
        <f t="shared" si="29"/>
        <v>660</v>
      </c>
      <c r="J18" s="17">
        <f t="shared" si="30"/>
        <v>0</v>
      </c>
      <c r="K18" s="17">
        <f t="shared" si="31"/>
        <v>0</v>
      </c>
      <c r="L18" s="17">
        <f t="shared" si="32"/>
        <v>0</v>
      </c>
      <c r="M18" s="17">
        <f t="shared" si="33"/>
        <v>0</v>
      </c>
      <c r="N18" s="17">
        <f t="shared" si="34"/>
        <v>0</v>
      </c>
      <c r="O18" s="17">
        <f t="shared" si="35"/>
        <v>0</v>
      </c>
      <c r="P18" s="17">
        <f t="shared" si="36"/>
        <v>0.21666666666666667</v>
      </c>
      <c r="Q18" s="17">
        <f t="shared" si="37"/>
        <v>0</v>
      </c>
      <c r="R18" s="17">
        <f t="shared" si="38"/>
        <v>13</v>
      </c>
    </row>
    <row r="19" spans="1:18" s="19" customFormat="1">
      <c r="A19" s="20" t="s">
        <v>221</v>
      </c>
      <c r="B19" s="26">
        <f>VLOOKUP(A19,'APPENDIX A'!$A$2:'APPENDIX A'!$C$127,2,0)</f>
        <v>5</v>
      </c>
      <c r="C19" s="16">
        <f t="shared" si="26"/>
        <v>9.0277777777777787E-3</v>
      </c>
      <c r="D19" s="16">
        <f t="shared" si="27"/>
        <v>1.6666666666666666E-2</v>
      </c>
      <c r="E19" s="30">
        <v>600</v>
      </c>
      <c r="F19" s="30">
        <v>60</v>
      </c>
      <c r="G19" s="18">
        <f t="shared" si="28"/>
        <v>1.2499999999999999E-2</v>
      </c>
      <c r="H19" s="41" t="str">
        <f>VLOOKUP(A19,'APPENDIX C'!$A$2:'APPENDIX C'!$B$357,2,0)</f>
        <v>NOTE_10</v>
      </c>
      <c r="I19" s="17">
        <f t="shared" si="29"/>
        <v>660</v>
      </c>
      <c r="J19" s="17">
        <f t="shared" si="30"/>
        <v>0</v>
      </c>
      <c r="K19" s="17">
        <f t="shared" si="31"/>
        <v>0</v>
      </c>
      <c r="L19" s="17">
        <f t="shared" si="32"/>
        <v>0</v>
      </c>
      <c r="M19" s="17">
        <f t="shared" si="33"/>
        <v>0</v>
      </c>
      <c r="N19" s="17">
        <f t="shared" si="34"/>
        <v>0</v>
      </c>
      <c r="O19" s="17">
        <f t="shared" si="35"/>
        <v>0</v>
      </c>
      <c r="P19" s="17">
        <f t="shared" si="36"/>
        <v>0.4</v>
      </c>
      <c r="Q19" s="17">
        <f t="shared" si="37"/>
        <v>0</v>
      </c>
      <c r="R19" s="17">
        <f t="shared" si="38"/>
        <v>24</v>
      </c>
    </row>
    <row r="20" spans="1:18" s="19" customFormat="1">
      <c r="A20" s="20" t="s">
        <v>221</v>
      </c>
      <c r="B20" s="26">
        <f>VLOOKUP(A20,'APPENDIX A'!$A$2:'APPENDIX A'!$C$127,2,0)</f>
        <v>5</v>
      </c>
      <c r="C20" s="16">
        <f t="shared" si="26"/>
        <v>1.6666666666666666E-2</v>
      </c>
      <c r="D20" s="16">
        <f t="shared" si="27"/>
        <v>2.4305555555555556E-2</v>
      </c>
      <c r="E20" s="30">
        <v>600</v>
      </c>
      <c r="F20" s="30">
        <v>60</v>
      </c>
      <c r="G20" s="18">
        <f t="shared" si="28"/>
        <v>2.013888888888889E-2</v>
      </c>
      <c r="H20" s="41" t="str">
        <f>VLOOKUP(A20,'APPENDIX C'!$A$2:'APPENDIX C'!$B$357,2,0)</f>
        <v>NOTE_10</v>
      </c>
      <c r="I20" s="17">
        <f t="shared" si="29"/>
        <v>660</v>
      </c>
      <c r="J20" s="17">
        <f t="shared" si="30"/>
        <v>0</v>
      </c>
      <c r="K20" s="17">
        <f t="shared" si="31"/>
        <v>0</v>
      </c>
      <c r="L20" s="17">
        <f t="shared" si="32"/>
        <v>0</v>
      </c>
      <c r="M20" s="17">
        <f t="shared" si="33"/>
        <v>0</v>
      </c>
      <c r="N20" s="17">
        <f t="shared" si="34"/>
        <v>0</v>
      </c>
      <c r="O20" s="17">
        <f t="shared" si="35"/>
        <v>0</v>
      </c>
      <c r="P20" s="17">
        <f t="shared" si="36"/>
        <v>0.58333333333333337</v>
      </c>
      <c r="Q20" s="17">
        <f t="shared" si="37"/>
        <v>0</v>
      </c>
      <c r="R20" s="17">
        <f t="shared" si="38"/>
        <v>35</v>
      </c>
    </row>
    <row r="21" spans="1:18" s="19" customFormat="1">
      <c r="A21" s="20" t="s">
        <v>221</v>
      </c>
      <c r="B21" s="26">
        <f>VLOOKUP(A21,'APPENDIX A'!$A$2:'APPENDIX A'!$C$127,2,0)</f>
        <v>5</v>
      </c>
      <c r="C21" s="16">
        <f t="shared" si="26"/>
        <v>2.4305555555555556E-2</v>
      </c>
      <c r="D21" s="16">
        <f t="shared" si="27"/>
        <v>3.1944444444444449E-2</v>
      </c>
      <c r="E21" s="30">
        <v>600</v>
      </c>
      <c r="F21" s="30">
        <v>60</v>
      </c>
      <c r="G21" s="18">
        <f t="shared" si="28"/>
        <v>2.7777777777777776E-2</v>
      </c>
      <c r="H21" s="41" t="str">
        <f>VLOOKUP(A21,'APPENDIX C'!$A$2:'APPENDIX C'!$B$357,2,0)</f>
        <v>NOTE_10</v>
      </c>
      <c r="I21" s="17">
        <f t="shared" si="29"/>
        <v>660</v>
      </c>
      <c r="J21" s="17">
        <f t="shared" si="30"/>
        <v>0</v>
      </c>
      <c r="K21" s="17">
        <f t="shared" si="31"/>
        <v>0</v>
      </c>
      <c r="L21" s="17">
        <f t="shared" si="32"/>
        <v>0</v>
      </c>
      <c r="M21" s="17">
        <f t="shared" si="33"/>
        <v>0</v>
      </c>
      <c r="N21" s="17">
        <f t="shared" si="34"/>
        <v>0</v>
      </c>
      <c r="O21" s="17">
        <f t="shared" si="35"/>
        <v>0</v>
      </c>
      <c r="P21" s="17">
        <f t="shared" si="36"/>
        <v>0.76666666666666672</v>
      </c>
      <c r="Q21" s="17">
        <f t="shared" si="37"/>
        <v>0</v>
      </c>
      <c r="R21" s="17">
        <f t="shared" si="38"/>
        <v>46</v>
      </c>
    </row>
    <row r="22" spans="1:18" s="19" customFormat="1">
      <c r="A22" s="20" t="s">
        <v>221</v>
      </c>
      <c r="B22" s="26">
        <f>VLOOKUP(A22,'APPENDIX A'!$A$2:'APPENDIX A'!$C$127,2,0)</f>
        <v>5</v>
      </c>
      <c r="C22" s="16">
        <f t="shared" si="26"/>
        <v>3.1944444444444449E-2</v>
      </c>
      <c r="D22" s="16">
        <f t="shared" si="27"/>
        <v>3.9583333333333331E-2</v>
      </c>
      <c r="E22" s="30">
        <v>600</v>
      </c>
      <c r="F22" s="30">
        <v>60</v>
      </c>
      <c r="G22" s="18">
        <f t="shared" si="28"/>
        <v>3.5416666666666666E-2</v>
      </c>
      <c r="H22" s="41" t="str">
        <f>VLOOKUP(A22,'APPENDIX C'!$A$2:'APPENDIX C'!$B$357,2,0)</f>
        <v>NOTE_10</v>
      </c>
      <c r="I22" s="17">
        <f t="shared" si="29"/>
        <v>660</v>
      </c>
      <c r="J22" s="17">
        <f t="shared" si="30"/>
        <v>0</v>
      </c>
      <c r="K22" s="17">
        <f t="shared" si="31"/>
        <v>0</v>
      </c>
      <c r="L22" s="17">
        <f t="shared" si="32"/>
        <v>0</v>
      </c>
      <c r="M22" s="17">
        <f t="shared" si="33"/>
        <v>0</v>
      </c>
      <c r="N22" s="17">
        <f t="shared" si="34"/>
        <v>0</v>
      </c>
      <c r="O22" s="17">
        <f t="shared" si="35"/>
        <v>0</v>
      </c>
      <c r="P22" s="17">
        <f t="shared" si="36"/>
        <v>0.95</v>
      </c>
      <c r="Q22" s="17">
        <f t="shared" si="37"/>
        <v>0</v>
      </c>
      <c r="R22" s="17">
        <f t="shared" si="38"/>
        <v>57</v>
      </c>
    </row>
    <row r="23" spans="1:18" s="19" customFormat="1">
      <c r="A23" s="20" t="s">
        <v>221</v>
      </c>
      <c r="B23" s="26">
        <f>VLOOKUP(A23,'APPENDIX A'!$A$2:'APPENDIX A'!$C$127,2,0)</f>
        <v>5</v>
      </c>
      <c r="C23" s="16">
        <f t="shared" si="26"/>
        <v>3.9583333333333331E-2</v>
      </c>
      <c r="D23" s="16">
        <f t="shared" si="27"/>
        <v>4.7222222222222221E-2</v>
      </c>
      <c r="E23" s="30">
        <v>600</v>
      </c>
      <c r="F23" s="30">
        <v>60</v>
      </c>
      <c r="G23" s="18">
        <f t="shared" si="28"/>
        <v>4.3055555555555562E-2</v>
      </c>
      <c r="H23" s="41" t="str">
        <f>VLOOKUP(A23,'APPENDIX C'!$A$2:'APPENDIX C'!$B$357,2,0)</f>
        <v>NOTE_10</v>
      </c>
      <c r="I23" s="17">
        <f t="shared" si="29"/>
        <v>660</v>
      </c>
      <c r="J23" s="17">
        <f t="shared" si="30"/>
        <v>0</v>
      </c>
      <c r="K23" s="17">
        <f t="shared" si="31"/>
        <v>0</v>
      </c>
      <c r="L23" s="17">
        <f t="shared" si="32"/>
        <v>0</v>
      </c>
      <c r="M23" s="17">
        <f t="shared" si="33"/>
        <v>0</v>
      </c>
      <c r="N23" s="17">
        <f t="shared" si="34"/>
        <v>0</v>
      </c>
      <c r="O23" s="17">
        <f t="shared" si="35"/>
        <v>0</v>
      </c>
      <c r="P23" s="17">
        <f t="shared" si="36"/>
        <v>1.1333333333333333</v>
      </c>
      <c r="Q23" s="17">
        <f t="shared" si="37"/>
        <v>1</v>
      </c>
      <c r="R23" s="17">
        <f t="shared" si="38"/>
        <v>8</v>
      </c>
    </row>
    <row r="24" spans="1:18" s="19" customFormat="1">
      <c r="A24" s="20" t="s">
        <v>221</v>
      </c>
      <c r="B24" s="26">
        <f>VLOOKUP(A24,'APPENDIX A'!$A$2:'APPENDIX A'!$C$127,2,0)</f>
        <v>5</v>
      </c>
      <c r="C24" s="16">
        <f t="shared" si="26"/>
        <v>4.7222222222222221E-2</v>
      </c>
      <c r="D24" s="16">
        <f t="shared" si="27"/>
        <v>5.486111111111111E-2</v>
      </c>
      <c r="E24" s="30">
        <v>600</v>
      </c>
      <c r="F24" s="30">
        <v>60</v>
      </c>
      <c r="G24" s="18">
        <f t="shared" si="28"/>
        <v>5.0694444444444452E-2</v>
      </c>
      <c r="H24" s="41" t="str">
        <f>VLOOKUP(A24,'APPENDIX C'!$A$2:'APPENDIX C'!$B$357,2,0)</f>
        <v>NOTE_10</v>
      </c>
      <c r="I24" s="17">
        <f t="shared" si="29"/>
        <v>660</v>
      </c>
      <c r="J24" s="17">
        <f t="shared" si="30"/>
        <v>0</v>
      </c>
      <c r="K24" s="17">
        <f t="shared" si="31"/>
        <v>0</v>
      </c>
      <c r="L24" s="17">
        <f t="shared" si="32"/>
        <v>0</v>
      </c>
      <c r="M24" s="17">
        <f t="shared" si="33"/>
        <v>0</v>
      </c>
      <c r="N24" s="17">
        <f t="shared" si="34"/>
        <v>0</v>
      </c>
      <c r="O24" s="17">
        <f t="shared" si="35"/>
        <v>0</v>
      </c>
      <c r="P24" s="17">
        <f t="shared" si="36"/>
        <v>1.3166666666666667</v>
      </c>
      <c r="Q24" s="17">
        <f t="shared" si="37"/>
        <v>1</v>
      </c>
      <c r="R24" s="17">
        <f t="shared" si="38"/>
        <v>19</v>
      </c>
    </row>
    <row r="25" spans="1:18" s="19" customFormat="1">
      <c r="A25" s="20" t="s">
        <v>221</v>
      </c>
      <c r="B25" s="26">
        <f>VLOOKUP(A25,'APPENDIX A'!$A$2:'APPENDIX A'!$C$127,2,0)</f>
        <v>5</v>
      </c>
      <c r="C25" s="16">
        <f t="shared" si="26"/>
        <v>5.486111111111111E-2</v>
      </c>
      <c r="D25" s="16">
        <f t="shared" si="27"/>
        <v>6.25E-2</v>
      </c>
      <c r="E25" s="30">
        <v>600</v>
      </c>
      <c r="F25" s="30">
        <v>60</v>
      </c>
      <c r="G25" s="18">
        <f t="shared" si="28"/>
        <v>5.8333333333333327E-2</v>
      </c>
      <c r="H25" s="41" t="str">
        <f>VLOOKUP(A25,'APPENDIX C'!$A$2:'APPENDIX C'!$B$357,2,0)</f>
        <v>NOTE_10</v>
      </c>
      <c r="I25" s="17">
        <f t="shared" si="29"/>
        <v>660</v>
      </c>
      <c r="J25" s="17">
        <f t="shared" si="30"/>
        <v>0</v>
      </c>
      <c r="K25" s="17">
        <f t="shared" si="31"/>
        <v>0</v>
      </c>
      <c r="L25" s="17">
        <f t="shared" si="32"/>
        <v>0</v>
      </c>
      <c r="M25" s="17">
        <f t="shared" si="33"/>
        <v>0</v>
      </c>
      <c r="N25" s="17">
        <f t="shared" si="34"/>
        <v>0</v>
      </c>
      <c r="O25" s="17">
        <f t="shared" si="35"/>
        <v>0</v>
      </c>
      <c r="P25" s="17">
        <f t="shared" si="36"/>
        <v>1.5</v>
      </c>
      <c r="Q25" s="17">
        <f t="shared" si="37"/>
        <v>1</v>
      </c>
      <c r="R25" s="17">
        <f t="shared" si="38"/>
        <v>30</v>
      </c>
    </row>
    <row r="26" spans="1:18" s="19" customFormat="1">
      <c r="A26" s="20" t="s">
        <v>221</v>
      </c>
      <c r="B26" s="26">
        <f>VLOOKUP(A26,'APPENDIX A'!$A$2:'APPENDIX A'!$C$127,2,0)</f>
        <v>5</v>
      </c>
      <c r="C26" s="16">
        <f t="shared" si="26"/>
        <v>6.25E-2</v>
      </c>
      <c r="D26" s="16">
        <f t="shared" si="27"/>
        <v>7.013888888888889E-2</v>
      </c>
      <c r="E26" s="30">
        <v>600</v>
      </c>
      <c r="F26" s="30">
        <v>60</v>
      </c>
      <c r="G26" s="18">
        <f t="shared" si="28"/>
        <v>6.5972222222222224E-2</v>
      </c>
      <c r="H26" s="41" t="str">
        <f>VLOOKUP(A26,'APPENDIX C'!$A$2:'APPENDIX C'!$B$357,2,0)</f>
        <v>NOTE_10</v>
      </c>
      <c r="I26" s="17">
        <f t="shared" si="29"/>
        <v>660</v>
      </c>
      <c r="J26" s="17">
        <f t="shared" si="30"/>
        <v>0</v>
      </c>
      <c r="K26" s="17">
        <f t="shared" si="31"/>
        <v>0</v>
      </c>
      <c r="L26" s="17">
        <f t="shared" si="32"/>
        <v>0</v>
      </c>
      <c r="M26" s="17">
        <f t="shared" si="33"/>
        <v>0</v>
      </c>
      <c r="N26" s="17">
        <f t="shared" si="34"/>
        <v>0</v>
      </c>
      <c r="O26" s="17">
        <f t="shared" si="35"/>
        <v>0</v>
      </c>
      <c r="P26" s="17">
        <f t="shared" si="36"/>
        <v>1.6833333333333333</v>
      </c>
      <c r="Q26" s="17">
        <f t="shared" si="37"/>
        <v>1</v>
      </c>
      <c r="R26" s="17">
        <f t="shared" si="38"/>
        <v>41</v>
      </c>
    </row>
    <row r="27" spans="1:18" s="19" customFormat="1">
      <c r="A27" s="20" t="s">
        <v>221</v>
      </c>
      <c r="B27" s="26">
        <f>VLOOKUP(A27,'APPENDIX A'!$A$2:'APPENDIX A'!$C$127,2,0)</f>
        <v>5</v>
      </c>
      <c r="C27" s="16">
        <f t="shared" si="26"/>
        <v>7.013888888888889E-2</v>
      </c>
      <c r="D27" s="16">
        <f t="shared" si="27"/>
        <v>7.7777777777777779E-2</v>
      </c>
      <c r="E27" s="30">
        <v>600</v>
      </c>
      <c r="F27" s="30">
        <v>60</v>
      </c>
      <c r="G27" s="18">
        <f t="shared" si="28"/>
        <v>7.3611111111111113E-2</v>
      </c>
      <c r="H27" s="41" t="str">
        <f>VLOOKUP(A27,'APPENDIX C'!$A$2:'APPENDIX C'!$B$357,2,0)</f>
        <v>NOTE_10</v>
      </c>
      <c r="I27" s="17">
        <f t="shared" si="29"/>
        <v>660</v>
      </c>
      <c r="J27" s="17">
        <f t="shared" si="30"/>
        <v>0</v>
      </c>
      <c r="K27" s="17">
        <f t="shared" si="31"/>
        <v>0</v>
      </c>
      <c r="L27" s="17">
        <f t="shared" si="32"/>
        <v>0</v>
      </c>
      <c r="M27" s="17">
        <f t="shared" si="33"/>
        <v>0</v>
      </c>
      <c r="N27" s="17">
        <f t="shared" si="34"/>
        <v>0</v>
      </c>
      <c r="O27" s="17">
        <f t="shared" si="35"/>
        <v>0</v>
      </c>
      <c r="P27" s="17">
        <f t="shared" si="36"/>
        <v>1.8666666666666667</v>
      </c>
      <c r="Q27" s="17">
        <f t="shared" si="37"/>
        <v>1</v>
      </c>
      <c r="R27" s="17">
        <f t="shared" si="38"/>
        <v>52</v>
      </c>
    </row>
    <row r="28" spans="1:18" s="19" customFormat="1">
      <c r="A28" s="20" t="s">
        <v>221</v>
      </c>
      <c r="B28" s="26">
        <f>VLOOKUP(A28,'APPENDIX A'!$A$2:'APPENDIX A'!$C$127,2,0)</f>
        <v>5</v>
      </c>
      <c r="C28" s="16">
        <f t="shared" si="26"/>
        <v>7.7777777777777779E-2</v>
      </c>
      <c r="D28" s="16">
        <f t="shared" si="27"/>
        <v>8.5416666666666655E-2</v>
      </c>
      <c r="E28" s="30">
        <v>600</v>
      </c>
      <c r="F28" s="30">
        <v>60</v>
      </c>
      <c r="G28" s="18">
        <f t="shared" si="28"/>
        <v>8.1250000000000003E-2</v>
      </c>
      <c r="H28" s="41" t="str">
        <f>VLOOKUP(A28,'APPENDIX C'!$A$2:'APPENDIX C'!$B$357,2,0)</f>
        <v>NOTE_10</v>
      </c>
      <c r="I28" s="17">
        <f t="shared" si="29"/>
        <v>660</v>
      </c>
      <c r="J28" s="17">
        <f t="shared" si="30"/>
        <v>0</v>
      </c>
      <c r="K28" s="17">
        <f t="shared" si="31"/>
        <v>0</v>
      </c>
      <c r="L28" s="17">
        <f t="shared" si="32"/>
        <v>0</v>
      </c>
      <c r="M28" s="17">
        <f t="shared" si="33"/>
        <v>0</v>
      </c>
      <c r="N28" s="17">
        <f t="shared" si="34"/>
        <v>0</v>
      </c>
      <c r="O28" s="17">
        <f t="shared" si="35"/>
        <v>0</v>
      </c>
      <c r="P28" s="17">
        <f t="shared" si="36"/>
        <v>2.0499999999999998</v>
      </c>
      <c r="Q28" s="17">
        <f t="shared" si="37"/>
        <v>2</v>
      </c>
      <c r="R28" s="17">
        <f t="shared" si="38"/>
        <v>3</v>
      </c>
    </row>
    <row r="29" spans="1:18" s="19" customFormat="1">
      <c r="A29" s="20" t="s">
        <v>221</v>
      </c>
      <c r="B29" s="26">
        <f>VLOOKUP(A29,'APPENDIX A'!$A$2:'APPENDIX A'!$C$127,2,0)</f>
        <v>5</v>
      </c>
      <c r="C29" s="16">
        <f t="shared" si="26"/>
        <v>8.5416666666666655E-2</v>
      </c>
      <c r="D29" s="16">
        <f t="shared" si="27"/>
        <v>9.3055555555555558E-2</v>
      </c>
      <c r="E29" s="30">
        <v>600</v>
      </c>
      <c r="F29" s="30">
        <v>60</v>
      </c>
      <c r="G29" s="18">
        <f t="shared" si="28"/>
        <v>8.8888888888888892E-2</v>
      </c>
      <c r="H29" s="41" t="str">
        <f>VLOOKUP(A29,'APPENDIX C'!$A$2:'APPENDIX C'!$B$357,2,0)</f>
        <v>NOTE_10</v>
      </c>
      <c r="I29" s="17">
        <f t="shared" si="29"/>
        <v>660</v>
      </c>
      <c r="J29" s="17">
        <f t="shared" si="30"/>
        <v>0</v>
      </c>
      <c r="K29" s="17">
        <f t="shared" si="31"/>
        <v>0</v>
      </c>
      <c r="L29" s="17">
        <f t="shared" si="32"/>
        <v>0</v>
      </c>
      <c r="M29" s="17">
        <f t="shared" si="33"/>
        <v>0</v>
      </c>
      <c r="N29" s="17">
        <f t="shared" si="34"/>
        <v>0</v>
      </c>
      <c r="O29" s="17">
        <f t="shared" si="35"/>
        <v>0</v>
      </c>
      <c r="P29" s="17">
        <f t="shared" si="36"/>
        <v>2.2333333333333334</v>
      </c>
      <c r="Q29" s="17">
        <f t="shared" si="37"/>
        <v>2</v>
      </c>
      <c r="R29" s="17">
        <f t="shared" si="38"/>
        <v>14</v>
      </c>
    </row>
    <row r="30" spans="1:18" s="19" customFormat="1">
      <c r="A30" s="20" t="s">
        <v>221</v>
      </c>
      <c r="B30" s="26">
        <f>VLOOKUP(A30,'APPENDIX A'!$A$2:'APPENDIX A'!$C$127,2,0)</f>
        <v>5</v>
      </c>
      <c r="C30" s="16">
        <f t="shared" si="26"/>
        <v>9.3055555555555558E-2</v>
      </c>
      <c r="D30" s="16">
        <f t="shared" si="27"/>
        <v>0.10069444444444443</v>
      </c>
      <c r="E30" s="30">
        <v>600</v>
      </c>
      <c r="F30" s="30">
        <v>60</v>
      </c>
      <c r="G30" s="18">
        <f t="shared" si="28"/>
        <v>9.6527777777777768E-2</v>
      </c>
      <c r="H30" s="41" t="str">
        <f>VLOOKUP(A30,'APPENDIX C'!$A$2:'APPENDIX C'!$B$357,2,0)</f>
        <v>NOTE_10</v>
      </c>
      <c r="I30" s="17">
        <f t="shared" si="29"/>
        <v>660</v>
      </c>
      <c r="J30" s="17">
        <f t="shared" si="30"/>
        <v>0</v>
      </c>
      <c r="K30" s="17">
        <f t="shared" si="31"/>
        <v>0</v>
      </c>
      <c r="L30" s="17">
        <f t="shared" si="32"/>
        <v>0</v>
      </c>
      <c r="M30" s="17">
        <f t="shared" si="33"/>
        <v>0</v>
      </c>
      <c r="N30" s="17">
        <f t="shared" si="34"/>
        <v>0</v>
      </c>
      <c r="O30" s="17">
        <f t="shared" si="35"/>
        <v>0</v>
      </c>
      <c r="P30" s="17">
        <f t="shared" si="36"/>
        <v>2.4166666666666665</v>
      </c>
      <c r="Q30" s="17">
        <f t="shared" si="37"/>
        <v>2</v>
      </c>
      <c r="R30" s="17">
        <f t="shared" si="38"/>
        <v>25</v>
      </c>
    </row>
    <row r="31" spans="1:18" s="19" customFormat="1">
      <c r="A31" s="20" t="s">
        <v>221</v>
      </c>
      <c r="B31" s="26">
        <f>VLOOKUP(A31,'APPENDIX A'!$A$2:'APPENDIX A'!$C$127,2,0)</f>
        <v>5</v>
      </c>
      <c r="C31" s="16">
        <f t="shared" si="26"/>
        <v>0.10069444444444443</v>
      </c>
      <c r="D31" s="16">
        <f t="shared" si="27"/>
        <v>0.10833333333333334</v>
      </c>
      <c r="E31" s="30">
        <v>600</v>
      </c>
      <c r="F31" s="30">
        <v>60</v>
      </c>
      <c r="G31" s="18">
        <f t="shared" si="28"/>
        <v>0.10416666666666667</v>
      </c>
      <c r="H31" s="41" t="str">
        <f>VLOOKUP(A31,'APPENDIX C'!$A$2:'APPENDIX C'!$B$357,2,0)</f>
        <v>NOTE_10</v>
      </c>
      <c r="I31" s="17">
        <f t="shared" si="29"/>
        <v>660</v>
      </c>
      <c r="J31" s="17">
        <f t="shared" si="30"/>
        <v>0</v>
      </c>
      <c r="K31" s="17">
        <f t="shared" si="31"/>
        <v>0</v>
      </c>
      <c r="L31" s="17">
        <f t="shared" si="32"/>
        <v>0</v>
      </c>
      <c r="M31" s="17">
        <f t="shared" si="33"/>
        <v>0</v>
      </c>
      <c r="N31" s="17">
        <f t="shared" si="34"/>
        <v>0</v>
      </c>
      <c r="O31" s="17">
        <f t="shared" si="35"/>
        <v>0</v>
      </c>
      <c r="P31" s="17">
        <f t="shared" si="36"/>
        <v>2.6</v>
      </c>
      <c r="Q31" s="17">
        <f t="shared" si="37"/>
        <v>2</v>
      </c>
      <c r="R31" s="17">
        <f t="shared" si="38"/>
        <v>36</v>
      </c>
    </row>
    <row r="32" spans="1:18" s="19" customFormat="1">
      <c r="A32" s="20" t="s">
        <v>221</v>
      </c>
      <c r="B32" s="26">
        <f>VLOOKUP(A32,'APPENDIX A'!$A$2:'APPENDIX A'!$C$127,2,0)</f>
        <v>5</v>
      </c>
      <c r="C32" s="16">
        <f t="shared" si="26"/>
        <v>0.10833333333333334</v>
      </c>
      <c r="D32" s="16">
        <f t="shared" si="27"/>
        <v>0.11597222222222221</v>
      </c>
      <c r="E32" s="30">
        <v>600</v>
      </c>
      <c r="F32" s="30">
        <v>60</v>
      </c>
      <c r="G32" s="18">
        <f t="shared" si="28"/>
        <v>0.11180555555555556</v>
      </c>
      <c r="H32" s="41" t="str">
        <f>VLOOKUP(A32,'APPENDIX C'!$A$2:'APPENDIX C'!$B$357,2,0)</f>
        <v>NOTE_10</v>
      </c>
      <c r="I32" s="17">
        <f t="shared" si="29"/>
        <v>660</v>
      </c>
      <c r="J32" s="17">
        <f t="shared" si="30"/>
        <v>0</v>
      </c>
      <c r="K32" s="17">
        <f t="shared" si="31"/>
        <v>0</v>
      </c>
      <c r="L32" s="17">
        <f t="shared" si="32"/>
        <v>0</v>
      </c>
      <c r="M32" s="17">
        <f t="shared" si="33"/>
        <v>0</v>
      </c>
      <c r="N32" s="17">
        <f t="shared" si="34"/>
        <v>0</v>
      </c>
      <c r="O32" s="17">
        <f t="shared" si="35"/>
        <v>0</v>
      </c>
      <c r="P32" s="17">
        <f t="shared" si="36"/>
        <v>2.7833333333333332</v>
      </c>
      <c r="Q32" s="17">
        <f t="shared" si="37"/>
        <v>2</v>
      </c>
      <c r="R32" s="17">
        <f t="shared" si="38"/>
        <v>47</v>
      </c>
    </row>
    <row r="33" spans="1:18" s="19" customFormat="1">
      <c r="A33" s="20" t="s">
        <v>221</v>
      </c>
      <c r="B33" s="26">
        <f>VLOOKUP(A33,'APPENDIX A'!$A$2:'APPENDIX A'!$C$127,2,0)</f>
        <v>5</v>
      </c>
      <c r="C33" s="16">
        <f t="shared" si="26"/>
        <v>0.11597222222222221</v>
      </c>
      <c r="D33" s="16">
        <f t="shared" si="27"/>
        <v>0.12361111111111112</v>
      </c>
      <c r="E33" s="30">
        <v>600</v>
      </c>
      <c r="F33" s="30">
        <v>60</v>
      </c>
      <c r="G33" s="18">
        <f t="shared" si="28"/>
        <v>0.11944444444444445</v>
      </c>
      <c r="H33" s="41" t="str">
        <f>VLOOKUP(A33,'APPENDIX C'!$A$2:'APPENDIX C'!$B$357,2,0)</f>
        <v>NOTE_10</v>
      </c>
      <c r="I33" s="17">
        <f t="shared" si="29"/>
        <v>660</v>
      </c>
      <c r="J33" s="17">
        <f t="shared" si="30"/>
        <v>0</v>
      </c>
      <c r="K33" s="17">
        <f t="shared" si="31"/>
        <v>0</v>
      </c>
      <c r="L33" s="17">
        <f t="shared" si="32"/>
        <v>0</v>
      </c>
      <c r="M33" s="17">
        <f t="shared" si="33"/>
        <v>0</v>
      </c>
      <c r="N33" s="17">
        <f t="shared" si="34"/>
        <v>0</v>
      </c>
      <c r="O33" s="17">
        <f t="shared" si="35"/>
        <v>0</v>
      </c>
      <c r="P33" s="17">
        <f t="shared" si="36"/>
        <v>2.9666666666666668</v>
      </c>
      <c r="Q33" s="17">
        <f t="shared" si="37"/>
        <v>2</v>
      </c>
      <c r="R33" s="17">
        <f t="shared" si="38"/>
        <v>58</v>
      </c>
    </row>
    <row r="34" spans="1:18" s="19" customFormat="1">
      <c r="A34" s="20" t="s">
        <v>221</v>
      </c>
      <c r="B34" s="26">
        <f>VLOOKUP(A34,'APPENDIX A'!$A$2:'APPENDIX A'!$C$127,2,0)</f>
        <v>5</v>
      </c>
      <c r="C34" s="16">
        <f t="shared" si="26"/>
        <v>0.12361111111111112</v>
      </c>
      <c r="D34" s="16">
        <f t="shared" si="27"/>
        <v>0.13125000000000001</v>
      </c>
      <c r="E34" s="30">
        <v>600</v>
      </c>
      <c r="F34" s="30">
        <v>60</v>
      </c>
      <c r="G34" s="18">
        <f t="shared" si="28"/>
        <v>0.12708333333333333</v>
      </c>
      <c r="H34" s="41" t="str">
        <f>VLOOKUP(A34,'APPENDIX C'!$A$2:'APPENDIX C'!$B$357,2,0)</f>
        <v>NOTE_10</v>
      </c>
      <c r="I34" s="17">
        <f t="shared" si="29"/>
        <v>660</v>
      </c>
      <c r="J34" s="17">
        <f t="shared" si="30"/>
        <v>0</v>
      </c>
      <c r="K34" s="17">
        <f t="shared" si="31"/>
        <v>0</v>
      </c>
      <c r="L34" s="17">
        <f t="shared" si="32"/>
        <v>0</v>
      </c>
      <c r="M34" s="17">
        <f t="shared" si="33"/>
        <v>0</v>
      </c>
      <c r="N34" s="17">
        <f t="shared" si="34"/>
        <v>0</v>
      </c>
      <c r="O34" s="17">
        <f t="shared" si="35"/>
        <v>0</v>
      </c>
      <c r="P34" s="17">
        <f t="shared" si="36"/>
        <v>3.15</v>
      </c>
      <c r="Q34" s="17">
        <f t="shared" si="37"/>
        <v>3</v>
      </c>
      <c r="R34" s="17">
        <f t="shared" si="38"/>
        <v>9</v>
      </c>
    </row>
    <row r="35" spans="1:18" s="19" customFormat="1">
      <c r="A35" s="20" t="s">
        <v>221</v>
      </c>
      <c r="B35" s="26">
        <f>VLOOKUP(A35,'APPENDIX A'!$A$2:'APPENDIX A'!$C$127,2,0)</f>
        <v>5</v>
      </c>
      <c r="C35" s="16">
        <f t="shared" si="26"/>
        <v>0.13125000000000001</v>
      </c>
      <c r="D35" s="16">
        <f t="shared" si="27"/>
        <v>0.1388888888888889</v>
      </c>
      <c r="E35" s="30">
        <v>600</v>
      </c>
      <c r="F35" s="30">
        <v>60</v>
      </c>
      <c r="G35" s="18">
        <f t="shared" si="28"/>
        <v>0.13472222222222222</v>
      </c>
      <c r="H35" s="41" t="str">
        <f>VLOOKUP(A35,'APPENDIX C'!$A$2:'APPENDIX C'!$B$357,2,0)</f>
        <v>NOTE_10</v>
      </c>
      <c r="I35" s="17">
        <f t="shared" si="29"/>
        <v>660</v>
      </c>
      <c r="J35" s="17">
        <f t="shared" si="30"/>
        <v>0</v>
      </c>
      <c r="K35" s="17">
        <f t="shared" si="31"/>
        <v>0</v>
      </c>
      <c r="L35" s="17">
        <f t="shared" si="32"/>
        <v>0</v>
      </c>
      <c r="M35" s="17">
        <f t="shared" si="33"/>
        <v>0</v>
      </c>
      <c r="N35" s="17">
        <f t="shared" si="34"/>
        <v>0</v>
      </c>
      <c r="O35" s="17">
        <f t="shared" si="35"/>
        <v>0</v>
      </c>
      <c r="P35" s="17">
        <f t="shared" si="36"/>
        <v>3.3333333333333335</v>
      </c>
      <c r="Q35" s="17">
        <f t="shared" si="37"/>
        <v>3</v>
      </c>
      <c r="R35" s="17">
        <f t="shared" si="38"/>
        <v>20</v>
      </c>
    </row>
    <row r="36" spans="1:18" s="19" customFormat="1">
      <c r="A36" s="20" t="s">
        <v>221</v>
      </c>
      <c r="B36" s="26">
        <f>VLOOKUP(A36,'APPENDIX A'!$A$2:'APPENDIX A'!$C$127,2,0)</f>
        <v>5</v>
      </c>
      <c r="C36" s="16">
        <f t="shared" ref="C36:C49" si="39">D35</f>
        <v>0.1388888888888889</v>
      </c>
      <c r="D36" s="16">
        <f t="shared" ref="D36:D49" si="40">TIME(Q36,R36,0)</f>
        <v>0.14652777777777778</v>
      </c>
      <c r="E36" s="30">
        <v>600</v>
      </c>
      <c r="F36" s="30">
        <v>60</v>
      </c>
      <c r="G36" s="18">
        <f t="shared" ref="G36:G49" si="41">TIME(HOUR(C36),MINUTE(C36)+E36/120,0)</f>
        <v>0.1423611111111111</v>
      </c>
      <c r="H36" s="41" t="str">
        <f>VLOOKUP(A36,'APPENDIX C'!$A$2:'APPENDIX C'!$B$357,2,0)</f>
        <v>NOTE_10</v>
      </c>
      <c r="I36" s="17">
        <f t="shared" ref="I36:I49" si="42">IF(MID(A36,1,2)="RM",E36+F36,0)</f>
        <v>660</v>
      </c>
      <c r="J36" s="17">
        <f t="shared" ref="J36:J49" si="43">IF(MID(A36,1,2)="MP",0,IF(MID(A36,1,1)="M",E36+F36,0))</f>
        <v>0</v>
      </c>
      <c r="K36" s="17">
        <f t="shared" ref="K36:K49" si="44">IF(MID(A36,1,2)="KP",E36+F36,0)</f>
        <v>0</v>
      </c>
      <c r="L36" s="17">
        <f t="shared" ref="L36:L49" si="45">IF(MID(A36,1,2)="MP",E36+F36,0)</f>
        <v>0</v>
      </c>
      <c r="M36" s="17">
        <f t="shared" ref="M36:M49" si="46">IF(MID(A36,1,2)="OC",E36+F36,0)</f>
        <v>0</v>
      </c>
      <c r="N36" s="17">
        <f t="shared" ref="N36:N49" si="47">IF(MID(A36,1,2)="AS",E36+F36,0)</f>
        <v>0</v>
      </c>
      <c r="O36" s="17">
        <f t="shared" ref="O36:O49" si="48">IF(MID(A36,1,2)="IP",E36+F36,0)</f>
        <v>0</v>
      </c>
      <c r="P36" s="17">
        <f t="shared" ref="P36:P49" si="49">HOUR(C36)+(MINUTE(C36)+(E36+F36)/60)/60</f>
        <v>3.5166666666666666</v>
      </c>
      <c r="Q36" s="17">
        <f t="shared" ref="Q36:Q49" si="50">INT(P36)</f>
        <v>3</v>
      </c>
      <c r="R36" s="17">
        <f t="shared" ref="R36:R49" si="51">ROUND(((P36-Q36)*60),0)</f>
        <v>31</v>
      </c>
    </row>
    <row r="37" spans="1:18" s="19" customFormat="1">
      <c r="A37" s="20" t="s">
        <v>221</v>
      </c>
      <c r="B37" s="26">
        <f>VLOOKUP(A37,'APPENDIX A'!$A$2:'APPENDIX A'!$C$127,2,0)</f>
        <v>5</v>
      </c>
      <c r="C37" s="16">
        <f t="shared" si="39"/>
        <v>0.14652777777777778</v>
      </c>
      <c r="D37" s="16">
        <f t="shared" si="40"/>
        <v>0.15416666666666667</v>
      </c>
      <c r="E37" s="30">
        <v>600</v>
      </c>
      <c r="F37" s="30">
        <v>60</v>
      </c>
      <c r="G37" s="18">
        <f t="shared" si="41"/>
        <v>0.15</v>
      </c>
      <c r="H37" s="41" t="str">
        <f>VLOOKUP(A37,'APPENDIX C'!$A$2:'APPENDIX C'!$B$357,2,0)</f>
        <v>NOTE_10</v>
      </c>
      <c r="I37" s="17">
        <f t="shared" si="42"/>
        <v>660</v>
      </c>
      <c r="J37" s="17">
        <f t="shared" si="43"/>
        <v>0</v>
      </c>
      <c r="K37" s="17">
        <f t="shared" si="44"/>
        <v>0</v>
      </c>
      <c r="L37" s="17">
        <f t="shared" si="45"/>
        <v>0</v>
      </c>
      <c r="M37" s="17">
        <f t="shared" si="46"/>
        <v>0</v>
      </c>
      <c r="N37" s="17">
        <f t="shared" si="47"/>
        <v>0</v>
      </c>
      <c r="O37" s="17">
        <f t="shared" si="48"/>
        <v>0</v>
      </c>
      <c r="P37" s="17">
        <f t="shared" si="49"/>
        <v>3.7</v>
      </c>
      <c r="Q37" s="17">
        <f t="shared" si="50"/>
        <v>3</v>
      </c>
      <c r="R37" s="17">
        <f t="shared" si="51"/>
        <v>42</v>
      </c>
    </row>
    <row r="38" spans="1:18" s="19" customFormat="1">
      <c r="A38" s="20" t="s">
        <v>221</v>
      </c>
      <c r="B38" s="26">
        <f>VLOOKUP(A38,'APPENDIX A'!$A$2:'APPENDIX A'!$C$127,2,0)</f>
        <v>5</v>
      </c>
      <c r="C38" s="16">
        <f t="shared" si="39"/>
        <v>0.15416666666666667</v>
      </c>
      <c r="D38" s="16">
        <f t="shared" si="40"/>
        <v>0.16180555555555556</v>
      </c>
      <c r="E38" s="30">
        <v>600</v>
      </c>
      <c r="F38" s="30">
        <v>60</v>
      </c>
      <c r="G38" s="18">
        <f t="shared" si="41"/>
        <v>0.15763888888888888</v>
      </c>
      <c r="H38" s="41" t="str">
        <f>VLOOKUP(A38,'APPENDIX C'!$A$2:'APPENDIX C'!$B$357,2,0)</f>
        <v>NOTE_10</v>
      </c>
      <c r="I38" s="17">
        <f t="shared" si="42"/>
        <v>660</v>
      </c>
      <c r="J38" s="17">
        <f t="shared" si="43"/>
        <v>0</v>
      </c>
      <c r="K38" s="17">
        <f t="shared" si="44"/>
        <v>0</v>
      </c>
      <c r="L38" s="17">
        <f t="shared" si="45"/>
        <v>0</v>
      </c>
      <c r="M38" s="17">
        <f t="shared" si="46"/>
        <v>0</v>
      </c>
      <c r="N38" s="17">
        <f t="shared" si="47"/>
        <v>0</v>
      </c>
      <c r="O38" s="17">
        <f t="shared" si="48"/>
        <v>0</v>
      </c>
      <c r="P38" s="17">
        <f t="shared" si="49"/>
        <v>3.8833333333333333</v>
      </c>
      <c r="Q38" s="17">
        <f t="shared" si="50"/>
        <v>3</v>
      </c>
      <c r="R38" s="17">
        <f t="shared" si="51"/>
        <v>53</v>
      </c>
    </row>
    <row r="39" spans="1:18" s="19" customFormat="1">
      <c r="A39" s="20" t="s">
        <v>221</v>
      </c>
      <c r="B39" s="26">
        <f>VLOOKUP(A39,'APPENDIX A'!$A$2:'APPENDIX A'!$C$127,2,0)</f>
        <v>5</v>
      </c>
      <c r="C39" s="16">
        <f t="shared" si="39"/>
        <v>0.16180555555555556</v>
      </c>
      <c r="D39" s="16">
        <f t="shared" si="40"/>
        <v>0.16944444444444443</v>
      </c>
      <c r="E39" s="30">
        <v>600</v>
      </c>
      <c r="F39" s="30">
        <v>60</v>
      </c>
      <c r="G39" s="18">
        <f t="shared" si="41"/>
        <v>0.16527777777777777</v>
      </c>
      <c r="H39" s="41" t="str">
        <f>VLOOKUP(A39,'APPENDIX C'!$A$2:'APPENDIX C'!$B$357,2,0)</f>
        <v>NOTE_10</v>
      </c>
      <c r="I39" s="17">
        <f t="shared" si="42"/>
        <v>660</v>
      </c>
      <c r="J39" s="17">
        <f t="shared" si="43"/>
        <v>0</v>
      </c>
      <c r="K39" s="17">
        <f t="shared" si="44"/>
        <v>0</v>
      </c>
      <c r="L39" s="17">
        <f t="shared" si="45"/>
        <v>0</v>
      </c>
      <c r="M39" s="17">
        <f t="shared" si="46"/>
        <v>0</v>
      </c>
      <c r="N39" s="17">
        <f t="shared" si="47"/>
        <v>0</v>
      </c>
      <c r="O39" s="17">
        <f t="shared" si="48"/>
        <v>0</v>
      </c>
      <c r="P39" s="17">
        <f t="shared" si="49"/>
        <v>4.0666666666666664</v>
      </c>
      <c r="Q39" s="17">
        <f t="shared" si="50"/>
        <v>4</v>
      </c>
      <c r="R39" s="17">
        <f t="shared" si="51"/>
        <v>4</v>
      </c>
    </row>
    <row r="40" spans="1:18" s="19" customFormat="1">
      <c r="A40" s="20" t="s">
        <v>221</v>
      </c>
      <c r="B40" s="26">
        <f>VLOOKUP(A40,'APPENDIX A'!$A$2:'APPENDIX A'!$C$127,2,0)</f>
        <v>5</v>
      </c>
      <c r="C40" s="16">
        <f t="shared" si="39"/>
        <v>0.16944444444444443</v>
      </c>
      <c r="D40" s="16">
        <f t="shared" si="40"/>
        <v>0.17708333333333334</v>
      </c>
      <c r="E40" s="30">
        <v>600</v>
      </c>
      <c r="F40" s="30">
        <v>60</v>
      </c>
      <c r="G40" s="18">
        <f t="shared" si="41"/>
        <v>0.17291666666666669</v>
      </c>
      <c r="H40" s="41" t="str">
        <f>VLOOKUP(A40,'APPENDIX C'!$A$2:'APPENDIX C'!$B$357,2,0)</f>
        <v>NOTE_10</v>
      </c>
      <c r="I40" s="17">
        <f t="shared" si="42"/>
        <v>660</v>
      </c>
      <c r="J40" s="17">
        <f t="shared" si="43"/>
        <v>0</v>
      </c>
      <c r="K40" s="17">
        <f t="shared" si="44"/>
        <v>0</v>
      </c>
      <c r="L40" s="17">
        <f t="shared" si="45"/>
        <v>0</v>
      </c>
      <c r="M40" s="17">
        <f t="shared" si="46"/>
        <v>0</v>
      </c>
      <c r="N40" s="17">
        <f t="shared" si="47"/>
        <v>0</v>
      </c>
      <c r="O40" s="17">
        <f t="shared" si="48"/>
        <v>0</v>
      </c>
      <c r="P40" s="17">
        <f t="shared" si="49"/>
        <v>4.25</v>
      </c>
      <c r="Q40" s="17">
        <f t="shared" si="50"/>
        <v>4</v>
      </c>
      <c r="R40" s="17">
        <f t="shared" si="51"/>
        <v>15</v>
      </c>
    </row>
    <row r="41" spans="1:18" s="19" customFormat="1">
      <c r="A41" s="20" t="s">
        <v>221</v>
      </c>
      <c r="B41" s="26">
        <f>VLOOKUP(A41,'APPENDIX A'!$A$2:'APPENDIX A'!$C$127,2,0)</f>
        <v>5</v>
      </c>
      <c r="C41" s="16">
        <f t="shared" si="39"/>
        <v>0.17708333333333334</v>
      </c>
      <c r="D41" s="16">
        <f t="shared" si="40"/>
        <v>0.18472222222222223</v>
      </c>
      <c r="E41" s="30">
        <v>600</v>
      </c>
      <c r="F41" s="30">
        <v>60</v>
      </c>
      <c r="G41" s="18">
        <f t="shared" si="41"/>
        <v>0.18055555555555555</v>
      </c>
      <c r="H41" s="41" t="str">
        <f>VLOOKUP(A41,'APPENDIX C'!$A$2:'APPENDIX C'!$B$357,2,0)</f>
        <v>NOTE_10</v>
      </c>
      <c r="I41" s="17">
        <f t="shared" si="42"/>
        <v>660</v>
      </c>
      <c r="J41" s="17">
        <f t="shared" si="43"/>
        <v>0</v>
      </c>
      <c r="K41" s="17">
        <f t="shared" si="44"/>
        <v>0</v>
      </c>
      <c r="L41" s="17">
        <f t="shared" si="45"/>
        <v>0</v>
      </c>
      <c r="M41" s="17">
        <f t="shared" si="46"/>
        <v>0</v>
      </c>
      <c r="N41" s="17">
        <f t="shared" si="47"/>
        <v>0</v>
      </c>
      <c r="O41" s="17">
        <f t="shared" si="48"/>
        <v>0</v>
      </c>
      <c r="P41" s="17">
        <f t="shared" si="49"/>
        <v>4.4333333333333336</v>
      </c>
      <c r="Q41" s="17">
        <f t="shared" si="50"/>
        <v>4</v>
      </c>
      <c r="R41" s="17">
        <f t="shared" si="51"/>
        <v>26</v>
      </c>
    </row>
    <row r="42" spans="1:18" s="19" customFormat="1">
      <c r="A42" s="20" t="s">
        <v>221</v>
      </c>
      <c r="B42" s="26">
        <f>VLOOKUP(A42,'APPENDIX A'!$A$2:'APPENDIX A'!$C$127,2,0)</f>
        <v>5</v>
      </c>
      <c r="C42" s="16">
        <f t="shared" si="39"/>
        <v>0.18472222222222223</v>
      </c>
      <c r="D42" s="16">
        <f t="shared" si="40"/>
        <v>0.19236111111111112</v>
      </c>
      <c r="E42" s="30">
        <v>600</v>
      </c>
      <c r="F42" s="30">
        <v>60</v>
      </c>
      <c r="G42" s="18">
        <f t="shared" si="41"/>
        <v>0.18819444444444444</v>
      </c>
      <c r="H42" s="41" t="str">
        <f>VLOOKUP(A42,'APPENDIX C'!$A$2:'APPENDIX C'!$B$357,2,0)</f>
        <v>NOTE_10</v>
      </c>
      <c r="I42" s="17">
        <f t="shared" si="42"/>
        <v>660</v>
      </c>
      <c r="J42" s="17">
        <f t="shared" si="43"/>
        <v>0</v>
      </c>
      <c r="K42" s="17">
        <f t="shared" si="44"/>
        <v>0</v>
      </c>
      <c r="L42" s="17">
        <f t="shared" si="45"/>
        <v>0</v>
      </c>
      <c r="M42" s="17">
        <f t="shared" si="46"/>
        <v>0</v>
      </c>
      <c r="N42" s="17">
        <f t="shared" si="47"/>
        <v>0</v>
      </c>
      <c r="O42" s="17">
        <f t="shared" si="48"/>
        <v>0</v>
      </c>
      <c r="P42" s="17">
        <f t="shared" si="49"/>
        <v>4.6166666666666671</v>
      </c>
      <c r="Q42" s="17">
        <f t="shared" si="50"/>
        <v>4</v>
      </c>
      <c r="R42" s="17">
        <f t="shared" si="51"/>
        <v>37</v>
      </c>
    </row>
    <row r="43" spans="1:18" s="19" customFormat="1">
      <c r="A43" s="20" t="s">
        <v>221</v>
      </c>
      <c r="B43" s="26">
        <f>VLOOKUP(A43,'APPENDIX A'!$A$2:'APPENDIX A'!$C$127,2,0)</f>
        <v>5</v>
      </c>
      <c r="C43" s="16">
        <f t="shared" si="39"/>
        <v>0.19236111111111112</v>
      </c>
      <c r="D43" s="16">
        <f t="shared" si="40"/>
        <v>0.20277777777777781</v>
      </c>
      <c r="E43" s="30">
        <v>600</v>
      </c>
      <c r="F43" s="30">
        <v>300</v>
      </c>
      <c r="G43" s="18">
        <f t="shared" si="41"/>
        <v>0.19583333333333333</v>
      </c>
      <c r="H43" s="41" t="str">
        <f>VLOOKUP(A43,'APPENDIX C'!$A$2:'APPENDIX C'!$B$357,2,0)</f>
        <v>NOTE_10</v>
      </c>
      <c r="I43" s="17">
        <f t="shared" si="42"/>
        <v>900</v>
      </c>
      <c r="J43" s="17">
        <f t="shared" si="43"/>
        <v>0</v>
      </c>
      <c r="K43" s="17">
        <f t="shared" si="44"/>
        <v>0</v>
      </c>
      <c r="L43" s="17">
        <f t="shared" si="45"/>
        <v>0</v>
      </c>
      <c r="M43" s="17">
        <f t="shared" si="46"/>
        <v>0</v>
      </c>
      <c r="N43" s="17">
        <f t="shared" si="47"/>
        <v>0</v>
      </c>
      <c r="O43" s="17">
        <f t="shared" si="48"/>
        <v>0</v>
      </c>
      <c r="P43" s="17">
        <f t="shared" si="49"/>
        <v>4.8666666666666671</v>
      </c>
      <c r="Q43" s="17">
        <f t="shared" si="50"/>
        <v>4</v>
      </c>
      <c r="R43" s="17">
        <f t="shared" si="51"/>
        <v>52</v>
      </c>
    </row>
    <row r="44" spans="1:18" s="19" customFormat="1">
      <c r="A44" s="20" t="s">
        <v>165</v>
      </c>
      <c r="B44" s="26">
        <f>VLOOKUP(A44,'APPENDIX A'!$A$2:'APPENDIX A'!$C$127,2,0)</f>
        <v>5</v>
      </c>
      <c r="C44" s="16">
        <f t="shared" si="39"/>
        <v>0.20277777777777781</v>
      </c>
      <c r="D44" s="16">
        <f t="shared" si="40"/>
        <v>0.21388888888888891</v>
      </c>
      <c r="E44" s="30">
        <v>900</v>
      </c>
      <c r="F44" s="30">
        <v>60</v>
      </c>
      <c r="G44" s="18">
        <f t="shared" si="41"/>
        <v>0.2076388888888889</v>
      </c>
      <c r="H44" s="41" t="str">
        <f>VLOOKUP(A44,'APPENDIX C'!$A$2:'APPENDIX C'!$B$357,2,0)</f>
        <v xml:space="preserve"> </v>
      </c>
      <c r="I44" s="17">
        <f t="shared" si="42"/>
        <v>0</v>
      </c>
      <c r="J44" s="17">
        <f t="shared" si="43"/>
        <v>0</v>
      </c>
      <c r="K44" s="17">
        <f t="shared" si="44"/>
        <v>0</v>
      </c>
      <c r="L44" s="17">
        <f t="shared" si="45"/>
        <v>960</v>
      </c>
      <c r="M44" s="17">
        <f t="shared" si="46"/>
        <v>0</v>
      </c>
      <c r="N44" s="17">
        <f t="shared" si="47"/>
        <v>0</v>
      </c>
      <c r="O44" s="17">
        <f t="shared" si="48"/>
        <v>0</v>
      </c>
      <c r="P44" s="17">
        <f t="shared" si="49"/>
        <v>5.1333333333333329</v>
      </c>
      <c r="Q44" s="17">
        <f t="shared" si="50"/>
        <v>5</v>
      </c>
      <c r="R44" s="17">
        <f t="shared" si="51"/>
        <v>8</v>
      </c>
    </row>
    <row r="45" spans="1:18" s="19" customFormat="1">
      <c r="A45" s="20" t="s">
        <v>234</v>
      </c>
      <c r="B45" s="26">
        <f>VLOOKUP(A45,'APPENDIX A'!$A$2:'APPENDIX A'!$C$127,2,0)</f>
        <v>4</v>
      </c>
      <c r="C45" s="16">
        <f t="shared" si="39"/>
        <v>0.21388888888888891</v>
      </c>
      <c r="D45" s="16">
        <f t="shared" si="40"/>
        <v>0.22500000000000001</v>
      </c>
      <c r="E45" s="30">
        <v>900</v>
      </c>
      <c r="F45" s="30">
        <v>60</v>
      </c>
      <c r="G45" s="18">
        <f t="shared" si="41"/>
        <v>0.21875</v>
      </c>
      <c r="H45" s="41" t="str">
        <f>VLOOKUP(A45,'APPENDIX C'!$A$2:'APPENDIX C'!$B$357,2,0)</f>
        <v xml:space="preserve"> </v>
      </c>
      <c r="I45" s="17">
        <f t="shared" si="42"/>
        <v>0</v>
      </c>
      <c r="J45" s="17">
        <f t="shared" si="43"/>
        <v>0</v>
      </c>
      <c r="K45" s="17">
        <f t="shared" si="44"/>
        <v>960</v>
      </c>
      <c r="L45" s="17">
        <f t="shared" si="45"/>
        <v>0</v>
      </c>
      <c r="M45" s="17">
        <f t="shared" si="46"/>
        <v>0</v>
      </c>
      <c r="N45" s="17">
        <f t="shared" si="47"/>
        <v>0</v>
      </c>
      <c r="O45" s="17">
        <f t="shared" si="48"/>
        <v>0</v>
      </c>
      <c r="P45" s="17">
        <f t="shared" si="49"/>
        <v>5.4</v>
      </c>
      <c r="Q45" s="17">
        <f t="shared" si="50"/>
        <v>5</v>
      </c>
      <c r="R45" s="17">
        <f t="shared" si="51"/>
        <v>24</v>
      </c>
    </row>
    <row r="46" spans="1:18" s="19" customFormat="1">
      <c r="A46" s="20" t="s">
        <v>198</v>
      </c>
      <c r="B46" s="26">
        <f>VLOOKUP(A46,'APPENDIX A'!$A$2:'APPENDIX A'!$C$127,2,0)</f>
        <v>5</v>
      </c>
      <c r="C46" s="16">
        <f t="shared" si="39"/>
        <v>0.22500000000000001</v>
      </c>
      <c r="D46" s="16">
        <f t="shared" si="40"/>
        <v>0.23611111111111113</v>
      </c>
      <c r="E46" s="30">
        <v>900</v>
      </c>
      <c r="F46" s="30">
        <v>60</v>
      </c>
      <c r="G46" s="18">
        <f t="shared" si="41"/>
        <v>0.2298611111111111</v>
      </c>
      <c r="H46" s="41" t="str">
        <f>VLOOKUP(A46,'APPENDIX C'!$A$2:'APPENDIX C'!$B$357,2,0)</f>
        <v xml:space="preserve"> </v>
      </c>
      <c r="I46" s="17">
        <f t="shared" si="42"/>
        <v>0</v>
      </c>
      <c r="J46" s="17">
        <f t="shared" si="43"/>
        <v>960</v>
      </c>
      <c r="K46" s="17">
        <f t="shared" si="44"/>
        <v>0</v>
      </c>
      <c r="L46" s="17">
        <f t="shared" si="45"/>
        <v>0</v>
      </c>
      <c r="M46" s="17">
        <f t="shared" si="46"/>
        <v>0</v>
      </c>
      <c r="N46" s="17">
        <f t="shared" si="47"/>
        <v>0</v>
      </c>
      <c r="O46" s="17">
        <f t="shared" si="48"/>
        <v>0</v>
      </c>
      <c r="P46" s="17">
        <f t="shared" si="49"/>
        <v>5.666666666666667</v>
      </c>
      <c r="Q46" s="17">
        <f t="shared" si="50"/>
        <v>5</v>
      </c>
      <c r="R46" s="17">
        <f t="shared" si="51"/>
        <v>40</v>
      </c>
    </row>
    <row r="47" spans="1:18" s="19" customFormat="1">
      <c r="A47" s="20" t="s">
        <v>197</v>
      </c>
      <c r="B47" s="26">
        <f>VLOOKUP(A47,'APPENDIX A'!$A$2:'APPENDIX A'!$C$127,2,0)</f>
        <v>5</v>
      </c>
      <c r="C47" s="16">
        <f t="shared" si="39"/>
        <v>0.23611111111111113</v>
      </c>
      <c r="D47" s="16">
        <f t="shared" si="40"/>
        <v>0.24722222222222223</v>
      </c>
      <c r="E47" s="30">
        <v>900</v>
      </c>
      <c r="F47" s="30">
        <v>60</v>
      </c>
      <c r="G47" s="18">
        <f t="shared" si="41"/>
        <v>0.24097222222222223</v>
      </c>
      <c r="H47" s="41" t="str">
        <f>VLOOKUP(A47,'APPENDIX C'!$A$2:'APPENDIX C'!$B$357,2,0)</f>
        <v xml:space="preserve"> </v>
      </c>
      <c r="I47" s="17">
        <f t="shared" si="42"/>
        <v>0</v>
      </c>
      <c r="J47" s="17">
        <f t="shared" si="43"/>
        <v>960</v>
      </c>
      <c r="K47" s="17">
        <f t="shared" si="44"/>
        <v>0</v>
      </c>
      <c r="L47" s="17">
        <f t="shared" si="45"/>
        <v>0</v>
      </c>
      <c r="M47" s="17">
        <f t="shared" si="46"/>
        <v>0</v>
      </c>
      <c r="N47" s="17">
        <f t="shared" si="47"/>
        <v>0</v>
      </c>
      <c r="O47" s="17">
        <f t="shared" si="48"/>
        <v>0</v>
      </c>
      <c r="P47" s="17">
        <f t="shared" si="49"/>
        <v>5.9333333333333336</v>
      </c>
      <c r="Q47" s="17">
        <f t="shared" si="50"/>
        <v>5</v>
      </c>
      <c r="R47" s="17">
        <f t="shared" si="51"/>
        <v>56</v>
      </c>
    </row>
    <row r="48" spans="1:18" s="19" customFormat="1">
      <c r="A48" s="20" t="s">
        <v>261</v>
      </c>
      <c r="B48" s="26">
        <f>VLOOKUP(A48,'APPENDIX A'!$A$2:'APPENDIX A'!$C$127,2,0)</f>
        <v>3</v>
      </c>
      <c r="C48" s="16">
        <f t="shared" si="39"/>
        <v>0.24722222222222223</v>
      </c>
      <c r="D48" s="16">
        <f t="shared" si="40"/>
        <v>0.25833333333333336</v>
      </c>
      <c r="E48" s="30">
        <v>900</v>
      </c>
      <c r="F48" s="30">
        <v>60</v>
      </c>
      <c r="G48" s="18">
        <f t="shared" si="41"/>
        <v>0.25208333333333333</v>
      </c>
      <c r="H48" s="41" t="str">
        <f>VLOOKUP(A48,'APPENDIX C'!$A$2:'APPENDIX C'!$B$357,2,0)</f>
        <v xml:space="preserve"> </v>
      </c>
      <c r="I48" s="17">
        <f t="shared" si="42"/>
        <v>0</v>
      </c>
      <c r="J48" s="17">
        <f t="shared" si="43"/>
        <v>0</v>
      </c>
      <c r="K48" s="17">
        <f t="shared" si="44"/>
        <v>960</v>
      </c>
      <c r="L48" s="17">
        <f t="shared" si="45"/>
        <v>0</v>
      </c>
      <c r="M48" s="17">
        <f t="shared" si="46"/>
        <v>0</v>
      </c>
      <c r="N48" s="17">
        <f t="shared" si="47"/>
        <v>0</v>
      </c>
      <c r="O48" s="17">
        <f t="shared" si="48"/>
        <v>0</v>
      </c>
      <c r="P48" s="17">
        <f t="shared" si="49"/>
        <v>6.2</v>
      </c>
      <c r="Q48" s="17">
        <f t="shared" si="50"/>
        <v>6</v>
      </c>
      <c r="R48" s="17">
        <f t="shared" si="51"/>
        <v>12</v>
      </c>
    </row>
    <row r="49" spans="1:18" s="19" customFormat="1">
      <c r="A49" s="20" t="s">
        <v>225</v>
      </c>
      <c r="B49" s="26">
        <f>VLOOKUP(A49,'APPENDIX A'!$A$2:'APPENDIX A'!$C$127,2,0)</f>
        <v>5</v>
      </c>
      <c r="C49" s="16">
        <f t="shared" si="39"/>
        <v>0.25833333333333336</v>
      </c>
      <c r="D49" s="16">
        <f t="shared" si="40"/>
        <v>0.26597222222222222</v>
      </c>
      <c r="E49" s="30">
        <v>600</v>
      </c>
      <c r="F49" s="30">
        <v>60</v>
      </c>
      <c r="G49" s="18">
        <f t="shared" si="41"/>
        <v>0.26180555555555557</v>
      </c>
      <c r="H49" s="41" t="str">
        <f>VLOOKUP(A49,'APPENDIX C'!$A$2:'APPENDIX C'!$B$357,2,0)</f>
        <v xml:space="preserve"> </v>
      </c>
      <c r="I49" s="17">
        <f t="shared" si="42"/>
        <v>0</v>
      </c>
      <c r="J49" s="17">
        <f t="shared" si="43"/>
        <v>0</v>
      </c>
      <c r="K49" s="17">
        <f t="shared" si="44"/>
        <v>660</v>
      </c>
      <c r="L49" s="17">
        <f t="shared" si="45"/>
        <v>0</v>
      </c>
      <c r="M49" s="17">
        <f t="shared" si="46"/>
        <v>0</v>
      </c>
      <c r="N49" s="17">
        <f t="shared" si="47"/>
        <v>0</v>
      </c>
      <c r="O49" s="17">
        <f t="shared" si="48"/>
        <v>0</v>
      </c>
      <c r="P49" s="17">
        <f t="shared" si="49"/>
        <v>6.3833333333333337</v>
      </c>
      <c r="Q49" s="17">
        <f t="shared" si="50"/>
        <v>6</v>
      </c>
      <c r="R49" s="17">
        <f t="shared" si="51"/>
        <v>23</v>
      </c>
    </row>
    <row r="50" spans="1:18" s="19" customFormat="1">
      <c r="B50" s="26"/>
      <c r="C50" s="16"/>
      <c r="D50" s="16"/>
    </row>
    <row r="51" spans="1:18" s="19" customFormat="1">
      <c r="B51" s="26"/>
      <c r="C51" s="16"/>
      <c r="D51" s="16"/>
      <c r="H51" s="21" t="s">
        <v>29</v>
      </c>
      <c r="I51" s="22">
        <f t="shared" ref="I51:O51" si="52">SUM(I2:I49)</f>
        <v>23340</v>
      </c>
      <c r="J51" s="22">
        <f t="shared" si="52"/>
        <v>3120</v>
      </c>
      <c r="K51" s="22">
        <f t="shared" si="52"/>
        <v>6180</v>
      </c>
      <c r="L51" s="22">
        <f t="shared" si="52"/>
        <v>960</v>
      </c>
      <c r="M51" s="22">
        <f t="shared" si="52"/>
        <v>4020</v>
      </c>
      <c r="N51" s="22">
        <f t="shared" si="52"/>
        <v>0</v>
      </c>
      <c r="O51" s="22">
        <f t="shared" si="52"/>
        <v>0</v>
      </c>
    </row>
    <row r="52" spans="1:18">
      <c r="C52" s="5"/>
      <c r="D52" s="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A24" sqref="A24:XFD26"/>
    </sheetView>
  </sheetViews>
  <sheetFormatPr baseColWidth="10" defaultRowHeight="15" x14ac:dyDescent="0"/>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c r="A2" s="20" t="s">
        <v>462</v>
      </c>
      <c r="B2" s="26">
        <f>VLOOKUP(A2,'APPENDIX A'!$A$2:'APPENDIX A'!$C$127,2,0)</f>
        <v>4</v>
      </c>
      <c r="C2" s="15">
        <f>'Summary MARCH 2014'!M8</f>
        <v>0.83124999999999993</v>
      </c>
      <c r="D2" s="29">
        <f t="shared" ref="D2:D23" si="0">TIME(Q2,R2,0)</f>
        <v>0.84166666666666667</v>
      </c>
      <c r="E2" s="30">
        <v>600</v>
      </c>
      <c r="F2" s="30">
        <v>300</v>
      </c>
      <c r="G2" s="31">
        <f t="shared" ref="G2:G23" si="1">TIME(HOUR(C2),MINUTE(C2)+E2/120,0)</f>
        <v>0.83472222222222225</v>
      </c>
      <c r="H2" s="41" t="str">
        <f>VLOOKUP(A2,'APPENDIX C'!$A$2:'APPENDIX C'!$B$357,2,0)</f>
        <v xml:space="preserve"> </v>
      </c>
      <c r="I2" s="30">
        <f t="shared" ref="I2:I23" si="2">IF(MID(A2,1,2)="RM",E2+F2,0)</f>
        <v>0</v>
      </c>
      <c r="J2" s="30">
        <f t="shared" ref="J2:J23" si="3">IF(MID(A2,1,2)="MP",0,IF(MID(A2,1,1)="M",E2+F2,0))</f>
        <v>0</v>
      </c>
      <c r="K2" s="30">
        <f t="shared" ref="K2:K23" si="4">IF(MID(A2,1,2)="KP",E2+F2,0)</f>
        <v>0</v>
      </c>
      <c r="L2" s="30">
        <f t="shared" ref="L2:L23" si="5">IF(MID(A2,1,2)="MP",E2+F2,0)</f>
        <v>900</v>
      </c>
      <c r="M2" s="30">
        <f t="shared" ref="M2:M23" si="6">IF(MID(A2,1,2)="OC",E2+F2,0)</f>
        <v>0</v>
      </c>
      <c r="N2" s="30">
        <f t="shared" ref="N2:N23" si="7">IF(MID(A2,1,2)="AS",E2+F2,0)</f>
        <v>0</v>
      </c>
      <c r="O2" s="30">
        <f t="shared" ref="O2:O23" si="8">IF(MID(A2,1,2)="IP",E2+F2,0)</f>
        <v>0</v>
      </c>
      <c r="P2" s="30">
        <f t="shared" ref="P2:P23" si="9">HOUR(C2)+(MINUTE(C2)+(E2+F2)/60)/60</f>
        <v>20.2</v>
      </c>
      <c r="Q2" s="30">
        <f t="shared" ref="Q2:Q23" si="10">INT(P2)</f>
        <v>20</v>
      </c>
      <c r="R2" s="30">
        <f t="shared" ref="R2:R23" si="11">ROUND(((P2-Q2)*60),0)</f>
        <v>12</v>
      </c>
    </row>
    <row r="3" spans="1:18" s="19" customFormat="1" ht="30">
      <c r="A3" s="20" t="s">
        <v>224</v>
      </c>
      <c r="B3" s="26">
        <f>VLOOKUP(A3,'APPENDIX A'!$A$2:'APPENDIX A'!$C$127,2,0)</f>
        <v>5</v>
      </c>
      <c r="C3" s="16">
        <f t="shared" ref="C3:C23" si="12">D2</f>
        <v>0.84166666666666667</v>
      </c>
      <c r="D3" s="16">
        <f t="shared" si="0"/>
        <v>0.85555555555555562</v>
      </c>
      <c r="E3" s="30">
        <v>900</v>
      </c>
      <c r="F3" s="30">
        <v>300</v>
      </c>
      <c r="G3" s="18">
        <f t="shared" si="1"/>
        <v>0.84652777777777777</v>
      </c>
      <c r="H3" s="41" t="str">
        <f>VLOOKUP(A3,'APPENDIX C'!$A$2:'APPENDIX C'!$B$357,2,0)</f>
        <v>NOTE_36; NOTE_12</v>
      </c>
      <c r="I3" s="17">
        <f t="shared" si="2"/>
        <v>0</v>
      </c>
      <c r="J3" s="17">
        <f t="shared" si="3"/>
        <v>0</v>
      </c>
      <c r="K3" s="17">
        <f t="shared" si="4"/>
        <v>1200</v>
      </c>
      <c r="L3" s="17">
        <f t="shared" si="5"/>
        <v>0</v>
      </c>
      <c r="M3" s="17">
        <f t="shared" si="6"/>
        <v>0</v>
      </c>
      <c r="N3" s="17">
        <f t="shared" si="7"/>
        <v>0</v>
      </c>
      <c r="O3" s="17">
        <f t="shared" si="8"/>
        <v>0</v>
      </c>
      <c r="P3" s="17">
        <f t="shared" si="9"/>
        <v>20.533333333333335</v>
      </c>
      <c r="Q3" s="17">
        <f t="shared" si="10"/>
        <v>20</v>
      </c>
      <c r="R3" s="17">
        <f t="shared" si="11"/>
        <v>32</v>
      </c>
    </row>
    <row r="4" spans="1:18" s="19" customFormat="1">
      <c r="A4" s="20" t="s">
        <v>284</v>
      </c>
      <c r="B4" s="26">
        <f>VLOOKUP(A4,'APPENDIX A'!$A$2:'APPENDIX A'!$C$127,2,0)</f>
        <v>4</v>
      </c>
      <c r="C4" s="16">
        <f t="shared" si="12"/>
        <v>0.85555555555555562</v>
      </c>
      <c r="D4" s="16">
        <f t="shared" si="0"/>
        <v>0.87013888888888891</v>
      </c>
      <c r="E4" s="30">
        <v>1200</v>
      </c>
      <c r="F4" s="30">
        <v>60</v>
      </c>
      <c r="G4" s="18">
        <f t="shared" si="1"/>
        <v>0.86249999999999993</v>
      </c>
      <c r="H4" s="41" t="str">
        <f>VLOOKUP(A4,'APPENDIX C'!$A$2:'APPENDIX C'!$B$357,2,0)</f>
        <v xml:space="preserve"> </v>
      </c>
      <c r="I4" s="17">
        <f t="shared" si="2"/>
        <v>0</v>
      </c>
      <c r="J4" s="17">
        <f t="shared" si="3"/>
        <v>0</v>
      </c>
      <c r="K4" s="17">
        <f t="shared" si="4"/>
        <v>0</v>
      </c>
      <c r="L4" s="17">
        <f t="shared" si="5"/>
        <v>0</v>
      </c>
      <c r="M4" s="17">
        <f t="shared" si="6"/>
        <v>1260</v>
      </c>
      <c r="N4" s="17">
        <f t="shared" si="7"/>
        <v>0</v>
      </c>
      <c r="O4" s="17">
        <f t="shared" si="8"/>
        <v>0</v>
      </c>
      <c r="P4" s="17">
        <f t="shared" si="9"/>
        <v>20.883333333333333</v>
      </c>
      <c r="Q4" s="17">
        <f t="shared" si="10"/>
        <v>20</v>
      </c>
      <c r="R4" s="17">
        <f t="shared" si="11"/>
        <v>53</v>
      </c>
    </row>
    <row r="5" spans="1:18" s="19" customFormat="1">
      <c r="A5" s="20" t="s">
        <v>285</v>
      </c>
      <c r="B5" s="26">
        <f>VLOOKUP(A5,'APPENDIX A'!$A$2:'APPENDIX A'!$C$127,2,0)</f>
        <v>4</v>
      </c>
      <c r="C5" s="16">
        <f t="shared" si="12"/>
        <v>0.87013888888888891</v>
      </c>
      <c r="D5" s="16">
        <f t="shared" si="0"/>
        <v>0.8847222222222223</v>
      </c>
      <c r="E5" s="30">
        <v>1200</v>
      </c>
      <c r="F5" s="30">
        <v>60</v>
      </c>
      <c r="G5" s="18">
        <f t="shared" si="1"/>
        <v>0.87708333333333333</v>
      </c>
      <c r="H5" s="41" t="str">
        <f>VLOOKUP(A5,'APPENDIX C'!$A$2:'APPENDIX C'!$B$357,2,0)</f>
        <v xml:space="preserve"> </v>
      </c>
      <c r="I5" s="17">
        <f t="shared" si="2"/>
        <v>0</v>
      </c>
      <c r="J5" s="17">
        <f t="shared" si="3"/>
        <v>0</v>
      </c>
      <c r="K5" s="17">
        <f t="shared" si="4"/>
        <v>0</v>
      </c>
      <c r="L5" s="17">
        <f t="shared" si="5"/>
        <v>0</v>
      </c>
      <c r="M5" s="17">
        <f t="shared" si="6"/>
        <v>1260</v>
      </c>
      <c r="N5" s="17">
        <f t="shared" si="7"/>
        <v>0</v>
      </c>
      <c r="O5" s="17">
        <f t="shared" si="8"/>
        <v>0</v>
      </c>
      <c r="P5" s="17">
        <f t="shared" si="9"/>
        <v>21.233333333333334</v>
      </c>
      <c r="Q5" s="17">
        <f t="shared" si="10"/>
        <v>21</v>
      </c>
      <c r="R5" s="17">
        <f t="shared" si="11"/>
        <v>14</v>
      </c>
    </row>
    <row r="6" spans="1:18" s="19" customFormat="1">
      <c r="A6" s="20" t="s">
        <v>289</v>
      </c>
      <c r="B6" s="26">
        <f>VLOOKUP(A6,'APPENDIX A'!$A$2:'APPENDIX A'!$C$127,2,0)</f>
        <v>4</v>
      </c>
      <c r="C6" s="16">
        <f t="shared" si="12"/>
        <v>0.8847222222222223</v>
      </c>
      <c r="D6" s="16">
        <f t="shared" si="0"/>
        <v>0.89930555555555547</v>
      </c>
      <c r="E6" s="30">
        <v>1200</v>
      </c>
      <c r="F6" s="30">
        <v>60</v>
      </c>
      <c r="G6" s="18">
        <f t="shared" si="1"/>
        <v>0.89166666666666661</v>
      </c>
      <c r="H6" s="41" t="str">
        <f>VLOOKUP(A6,'APPENDIX C'!$A$2:'APPENDIX C'!$B$357,2,0)</f>
        <v xml:space="preserve"> </v>
      </c>
      <c r="I6" s="17">
        <f t="shared" si="2"/>
        <v>0</v>
      </c>
      <c r="J6" s="17">
        <f t="shared" si="3"/>
        <v>0</v>
      </c>
      <c r="K6" s="17">
        <f t="shared" si="4"/>
        <v>0</v>
      </c>
      <c r="L6" s="17">
        <f t="shared" si="5"/>
        <v>0</v>
      </c>
      <c r="M6" s="17">
        <f t="shared" si="6"/>
        <v>1260</v>
      </c>
      <c r="N6" s="17">
        <f t="shared" si="7"/>
        <v>0</v>
      </c>
      <c r="O6" s="17">
        <f t="shared" si="8"/>
        <v>0</v>
      </c>
      <c r="P6" s="17">
        <f t="shared" si="9"/>
        <v>21.583333333333332</v>
      </c>
      <c r="Q6" s="17">
        <f t="shared" si="10"/>
        <v>21</v>
      </c>
      <c r="R6" s="17">
        <f t="shared" si="11"/>
        <v>35</v>
      </c>
    </row>
    <row r="7" spans="1:18" s="19" customFormat="1">
      <c r="A7" s="20" t="s">
        <v>291</v>
      </c>
      <c r="B7" s="26">
        <f>VLOOKUP(A7,'APPENDIX A'!$A$2:'APPENDIX A'!$C$127,2,0)</f>
        <v>4</v>
      </c>
      <c r="C7" s="16">
        <f t="shared" si="12"/>
        <v>0.89930555555555547</v>
      </c>
      <c r="D7" s="16">
        <f t="shared" si="0"/>
        <v>0.91388888888888886</v>
      </c>
      <c r="E7" s="30">
        <v>1200</v>
      </c>
      <c r="F7" s="30">
        <v>60</v>
      </c>
      <c r="G7" s="18">
        <f t="shared" si="1"/>
        <v>0.90625</v>
      </c>
      <c r="H7" s="41" t="str">
        <f>VLOOKUP(A7,'APPENDIX C'!$A$2:'APPENDIX C'!$B$357,2,0)</f>
        <v xml:space="preserve"> </v>
      </c>
      <c r="I7" s="17">
        <f t="shared" si="2"/>
        <v>0</v>
      </c>
      <c r="J7" s="17">
        <f t="shared" si="3"/>
        <v>0</v>
      </c>
      <c r="K7" s="17">
        <f t="shared" si="4"/>
        <v>0</v>
      </c>
      <c r="L7" s="17">
        <f t="shared" si="5"/>
        <v>0</v>
      </c>
      <c r="M7" s="17">
        <f t="shared" si="6"/>
        <v>1260</v>
      </c>
      <c r="N7" s="17">
        <f t="shared" si="7"/>
        <v>0</v>
      </c>
      <c r="O7" s="17">
        <f t="shared" si="8"/>
        <v>0</v>
      </c>
      <c r="P7" s="17">
        <f t="shared" si="9"/>
        <v>21.933333333333334</v>
      </c>
      <c r="Q7" s="17">
        <f t="shared" si="10"/>
        <v>21</v>
      </c>
      <c r="R7" s="17">
        <f t="shared" si="11"/>
        <v>56</v>
      </c>
    </row>
    <row r="8" spans="1:18" s="19" customFormat="1">
      <c r="A8" s="20" t="s">
        <v>295</v>
      </c>
      <c r="B8" s="26">
        <f>VLOOKUP(A8,'APPENDIX A'!$A$2:'APPENDIX A'!$C$127,2,0)</f>
        <v>5</v>
      </c>
      <c r="C8" s="16">
        <f t="shared" si="12"/>
        <v>0.91388888888888886</v>
      </c>
      <c r="D8" s="16">
        <f t="shared" si="0"/>
        <v>0.92847222222222225</v>
      </c>
      <c r="E8" s="30">
        <v>1200</v>
      </c>
      <c r="F8" s="30">
        <v>60</v>
      </c>
      <c r="G8" s="18">
        <f t="shared" si="1"/>
        <v>0.92083333333333339</v>
      </c>
      <c r="H8" s="41" t="str">
        <f>VLOOKUP(A8,'APPENDIX C'!$A$2:'APPENDIX C'!$B$357,2,0)</f>
        <v xml:space="preserve"> </v>
      </c>
      <c r="I8" s="17">
        <f t="shared" si="2"/>
        <v>0</v>
      </c>
      <c r="J8" s="17">
        <f t="shared" si="3"/>
        <v>0</v>
      </c>
      <c r="K8" s="17">
        <f t="shared" si="4"/>
        <v>0</v>
      </c>
      <c r="L8" s="17">
        <f t="shared" si="5"/>
        <v>0</v>
      </c>
      <c r="M8" s="17">
        <f t="shared" si="6"/>
        <v>1260</v>
      </c>
      <c r="N8" s="17">
        <f t="shared" si="7"/>
        <v>0</v>
      </c>
      <c r="O8" s="17">
        <f t="shared" si="8"/>
        <v>0</v>
      </c>
      <c r="P8" s="17">
        <f t="shared" si="9"/>
        <v>22.283333333333335</v>
      </c>
      <c r="Q8" s="17">
        <f t="shared" si="10"/>
        <v>22</v>
      </c>
      <c r="R8" s="17">
        <f t="shared" si="11"/>
        <v>17</v>
      </c>
    </row>
    <row r="9" spans="1:18" s="19" customFormat="1">
      <c r="A9" s="20" t="s">
        <v>296</v>
      </c>
      <c r="B9" s="26">
        <f>VLOOKUP(A9,'APPENDIX A'!$A$2:'APPENDIX A'!$C$127,2,0)</f>
        <v>5</v>
      </c>
      <c r="C9" s="16">
        <f t="shared" si="12"/>
        <v>0.92847222222222225</v>
      </c>
      <c r="D9" s="16">
        <f t="shared" si="0"/>
        <v>0.94305555555555554</v>
      </c>
      <c r="E9" s="30">
        <v>1200</v>
      </c>
      <c r="F9" s="30">
        <v>60</v>
      </c>
      <c r="G9" s="18">
        <f t="shared" si="1"/>
        <v>0.93541666666666667</v>
      </c>
      <c r="H9" s="41" t="str">
        <f>VLOOKUP(A9,'APPENDIX C'!$A$2:'APPENDIX C'!$B$357,2,0)</f>
        <v xml:space="preserve"> </v>
      </c>
      <c r="I9" s="17">
        <f t="shared" si="2"/>
        <v>0</v>
      </c>
      <c r="J9" s="17">
        <f t="shared" si="3"/>
        <v>0</v>
      </c>
      <c r="K9" s="17">
        <f t="shared" si="4"/>
        <v>0</v>
      </c>
      <c r="L9" s="17">
        <f t="shared" si="5"/>
        <v>0</v>
      </c>
      <c r="M9" s="17">
        <f t="shared" si="6"/>
        <v>1260</v>
      </c>
      <c r="N9" s="17">
        <f t="shared" si="7"/>
        <v>0</v>
      </c>
      <c r="O9" s="17">
        <f t="shared" si="8"/>
        <v>0</v>
      </c>
      <c r="P9" s="17">
        <f t="shared" si="9"/>
        <v>22.633333333333333</v>
      </c>
      <c r="Q9" s="17">
        <f t="shared" si="10"/>
        <v>22</v>
      </c>
      <c r="R9" s="17">
        <f t="shared" si="11"/>
        <v>38</v>
      </c>
    </row>
    <row r="10" spans="1:18" s="19" customFormat="1">
      <c r="A10" s="20" t="s">
        <v>297</v>
      </c>
      <c r="B10" s="26">
        <f>VLOOKUP(A10,'APPENDIX A'!$A$2:'APPENDIX A'!$C$127,2,0)</f>
        <v>5</v>
      </c>
      <c r="C10" s="16">
        <f t="shared" si="12"/>
        <v>0.94305555555555554</v>
      </c>
      <c r="D10" s="16">
        <f t="shared" si="0"/>
        <v>0.95763888888888893</v>
      </c>
      <c r="E10" s="30">
        <v>1200</v>
      </c>
      <c r="F10" s="30">
        <v>60</v>
      </c>
      <c r="G10" s="18">
        <f t="shared" si="1"/>
        <v>0.95000000000000007</v>
      </c>
      <c r="H10" s="41" t="str">
        <f>VLOOKUP(A10,'APPENDIX C'!$A$2:'APPENDIX C'!$B$357,2,0)</f>
        <v xml:space="preserve"> </v>
      </c>
      <c r="I10" s="17">
        <f t="shared" si="2"/>
        <v>0</v>
      </c>
      <c r="J10" s="17">
        <f t="shared" si="3"/>
        <v>0</v>
      </c>
      <c r="K10" s="17">
        <f t="shared" si="4"/>
        <v>0</v>
      </c>
      <c r="L10" s="17">
        <f t="shared" si="5"/>
        <v>0</v>
      </c>
      <c r="M10" s="17">
        <f t="shared" si="6"/>
        <v>1260</v>
      </c>
      <c r="N10" s="17">
        <f t="shared" si="7"/>
        <v>0</v>
      </c>
      <c r="O10" s="17">
        <f t="shared" si="8"/>
        <v>0</v>
      </c>
      <c r="P10" s="17">
        <f t="shared" si="9"/>
        <v>22.983333333333334</v>
      </c>
      <c r="Q10" s="17">
        <f t="shared" si="10"/>
        <v>22</v>
      </c>
      <c r="R10" s="17">
        <f t="shared" si="11"/>
        <v>59</v>
      </c>
    </row>
    <row r="11" spans="1:18" s="19" customFormat="1">
      <c r="A11" s="20" t="s">
        <v>301</v>
      </c>
      <c r="B11" s="26">
        <f>VLOOKUP(A11,'APPENDIX A'!$A$2:'APPENDIX A'!$C$127,2,0)</f>
        <v>4</v>
      </c>
      <c r="C11" s="16">
        <f t="shared" si="12"/>
        <v>0.95763888888888893</v>
      </c>
      <c r="D11" s="16">
        <f t="shared" si="0"/>
        <v>0.97222222222222221</v>
      </c>
      <c r="E11" s="30">
        <v>1200</v>
      </c>
      <c r="F11" s="30">
        <v>60</v>
      </c>
      <c r="G11" s="18">
        <f t="shared" si="1"/>
        <v>0.96458333333333324</v>
      </c>
      <c r="H11" s="41" t="str">
        <f>VLOOKUP(A11,'APPENDIX C'!$A$2:'APPENDIX C'!$B$357,2,0)</f>
        <v xml:space="preserve"> </v>
      </c>
      <c r="I11" s="17">
        <f t="shared" si="2"/>
        <v>0</v>
      </c>
      <c r="J11" s="17">
        <f t="shared" si="3"/>
        <v>0</v>
      </c>
      <c r="K11" s="17">
        <f t="shared" si="4"/>
        <v>0</v>
      </c>
      <c r="L11" s="17">
        <f t="shared" si="5"/>
        <v>0</v>
      </c>
      <c r="M11" s="17">
        <f t="shared" si="6"/>
        <v>1260</v>
      </c>
      <c r="N11" s="17">
        <f t="shared" si="7"/>
        <v>0</v>
      </c>
      <c r="O11" s="17">
        <f t="shared" si="8"/>
        <v>0</v>
      </c>
      <c r="P11" s="17">
        <f t="shared" si="9"/>
        <v>23.333333333333332</v>
      </c>
      <c r="Q11" s="17">
        <f t="shared" si="10"/>
        <v>23</v>
      </c>
      <c r="R11" s="17">
        <f t="shared" si="11"/>
        <v>20</v>
      </c>
    </row>
    <row r="12" spans="1:18" s="19" customFormat="1">
      <c r="A12" s="20" t="s">
        <v>302</v>
      </c>
      <c r="B12" s="26">
        <f>VLOOKUP(A12,'APPENDIX A'!$A$2:'APPENDIX A'!$C$127,2,0)</f>
        <v>3</v>
      </c>
      <c r="C12" s="16">
        <f t="shared" si="12"/>
        <v>0.97222222222222221</v>
      </c>
      <c r="D12" s="16">
        <f t="shared" si="0"/>
        <v>0.9868055555555556</v>
      </c>
      <c r="E12" s="30">
        <v>1200</v>
      </c>
      <c r="F12" s="30">
        <v>60</v>
      </c>
      <c r="G12" s="18">
        <f t="shared" si="1"/>
        <v>0.97916666666666663</v>
      </c>
      <c r="H12" s="41" t="str">
        <f>VLOOKUP(A12,'APPENDIX C'!$A$2:'APPENDIX C'!$B$357,2,0)</f>
        <v xml:space="preserve"> </v>
      </c>
      <c r="I12" s="17">
        <f t="shared" si="2"/>
        <v>0</v>
      </c>
      <c r="J12" s="17">
        <f t="shared" si="3"/>
        <v>0</v>
      </c>
      <c r="K12" s="17">
        <f t="shared" si="4"/>
        <v>0</v>
      </c>
      <c r="L12" s="17">
        <f t="shared" si="5"/>
        <v>0</v>
      </c>
      <c r="M12" s="17">
        <f t="shared" si="6"/>
        <v>1260</v>
      </c>
      <c r="N12" s="17">
        <f t="shared" si="7"/>
        <v>0</v>
      </c>
      <c r="O12" s="17">
        <f t="shared" si="8"/>
        <v>0</v>
      </c>
      <c r="P12" s="17">
        <f t="shared" si="9"/>
        <v>23.683333333333334</v>
      </c>
      <c r="Q12" s="17">
        <f t="shared" si="10"/>
        <v>23</v>
      </c>
      <c r="R12" s="17">
        <f t="shared" si="11"/>
        <v>41</v>
      </c>
    </row>
    <row r="13" spans="1:18" s="19" customFormat="1">
      <c r="A13" s="20" t="s">
        <v>303</v>
      </c>
      <c r="B13" s="26">
        <f>VLOOKUP(A13,'APPENDIX A'!$A$2:'APPENDIX A'!$C$127,2,0)</f>
        <v>3</v>
      </c>
      <c r="C13" s="16">
        <f t="shared" si="12"/>
        <v>0.9868055555555556</v>
      </c>
      <c r="D13" s="16">
        <f t="shared" si="0"/>
        <v>1.388888888888884E-3</v>
      </c>
      <c r="E13" s="30">
        <v>1200</v>
      </c>
      <c r="F13" s="30">
        <v>60</v>
      </c>
      <c r="G13" s="18">
        <f t="shared" si="1"/>
        <v>0.99375000000000002</v>
      </c>
      <c r="H13" s="41" t="str">
        <f>VLOOKUP(A13,'APPENDIX C'!$A$2:'APPENDIX C'!$B$357,2,0)</f>
        <v xml:space="preserve"> </v>
      </c>
      <c r="I13" s="17">
        <f t="shared" si="2"/>
        <v>0</v>
      </c>
      <c r="J13" s="17">
        <f t="shared" si="3"/>
        <v>0</v>
      </c>
      <c r="K13" s="17">
        <f t="shared" si="4"/>
        <v>0</v>
      </c>
      <c r="L13" s="17">
        <f t="shared" si="5"/>
        <v>0</v>
      </c>
      <c r="M13" s="17">
        <f t="shared" si="6"/>
        <v>1260</v>
      </c>
      <c r="N13" s="17">
        <f t="shared" si="7"/>
        <v>0</v>
      </c>
      <c r="O13" s="17">
        <f t="shared" si="8"/>
        <v>0</v>
      </c>
      <c r="P13" s="17">
        <f t="shared" si="9"/>
        <v>24.033333333333335</v>
      </c>
      <c r="Q13" s="17">
        <f t="shared" si="10"/>
        <v>24</v>
      </c>
      <c r="R13" s="17">
        <f t="shared" si="11"/>
        <v>2</v>
      </c>
    </row>
    <row r="14" spans="1:18" s="19" customFormat="1">
      <c r="A14" s="20" t="s">
        <v>304</v>
      </c>
      <c r="B14" s="26">
        <f>VLOOKUP(A14,'APPENDIX A'!$A$2:'APPENDIX A'!$C$127,2,0)</f>
        <v>3</v>
      </c>
      <c r="C14" s="16">
        <f t="shared" si="12"/>
        <v>1.388888888888884E-3</v>
      </c>
      <c r="D14" s="16">
        <f t="shared" si="0"/>
        <v>1.8749999999999999E-2</v>
      </c>
      <c r="E14" s="30">
        <v>1200</v>
      </c>
      <c r="F14" s="30">
        <v>300</v>
      </c>
      <c r="G14" s="18">
        <f t="shared" si="1"/>
        <v>8.3333333333333332E-3</v>
      </c>
      <c r="H14" s="41" t="str">
        <f>VLOOKUP(A14,'APPENDIX C'!$A$2:'APPENDIX C'!$B$357,2,0)</f>
        <v xml:space="preserve"> </v>
      </c>
      <c r="I14" s="17">
        <f t="shared" si="2"/>
        <v>0</v>
      </c>
      <c r="J14" s="17">
        <f t="shared" si="3"/>
        <v>0</v>
      </c>
      <c r="K14" s="17">
        <f t="shared" si="4"/>
        <v>0</v>
      </c>
      <c r="L14" s="17">
        <f t="shared" si="5"/>
        <v>0</v>
      </c>
      <c r="M14" s="17">
        <f t="shared" si="6"/>
        <v>1500</v>
      </c>
      <c r="N14" s="17">
        <f t="shared" si="7"/>
        <v>0</v>
      </c>
      <c r="O14" s="17">
        <f t="shared" si="8"/>
        <v>0</v>
      </c>
      <c r="P14" s="17">
        <f t="shared" si="9"/>
        <v>0.45</v>
      </c>
      <c r="Q14" s="17">
        <f t="shared" si="10"/>
        <v>0</v>
      </c>
      <c r="R14" s="17">
        <f t="shared" si="11"/>
        <v>27</v>
      </c>
    </row>
    <row r="15" spans="1:18" s="19" customFormat="1" ht="30">
      <c r="A15" s="20" t="s">
        <v>224</v>
      </c>
      <c r="B15" s="26">
        <f>VLOOKUP(A15,'APPENDIX A'!$A$2:'APPENDIX A'!$C$127,2,0)</f>
        <v>5</v>
      </c>
      <c r="C15" s="16">
        <f t="shared" si="12"/>
        <v>1.8749999999999999E-2</v>
      </c>
      <c r="D15" s="16">
        <f t="shared" si="0"/>
        <v>3.2638888888888891E-2</v>
      </c>
      <c r="E15" s="30">
        <v>900</v>
      </c>
      <c r="F15" s="30">
        <v>300</v>
      </c>
      <c r="G15" s="18">
        <f t="shared" si="1"/>
        <v>2.361111111111111E-2</v>
      </c>
      <c r="H15" s="41" t="str">
        <f>VLOOKUP(A15,'APPENDIX C'!$A$2:'APPENDIX C'!$B$357,2,0)</f>
        <v>NOTE_36; NOTE_12</v>
      </c>
      <c r="I15" s="17">
        <f t="shared" si="2"/>
        <v>0</v>
      </c>
      <c r="J15" s="17">
        <f t="shared" si="3"/>
        <v>0</v>
      </c>
      <c r="K15" s="17">
        <f t="shared" si="4"/>
        <v>1200</v>
      </c>
      <c r="L15" s="17">
        <f t="shared" si="5"/>
        <v>0</v>
      </c>
      <c r="M15" s="17">
        <f t="shared" si="6"/>
        <v>0</v>
      </c>
      <c r="N15" s="17">
        <f t="shared" si="7"/>
        <v>0</v>
      </c>
      <c r="O15" s="17">
        <f t="shared" si="8"/>
        <v>0</v>
      </c>
      <c r="P15" s="17">
        <f t="shared" si="9"/>
        <v>0.78333333333333333</v>
      </c>
      <c r="Q15" s="17">
        <f t="shared" si="10"/>
        <v>0</v>
      </c>
      <c r="R15" s="17">
        <f t="shared" si="11"/>
        <v>47</v>
      </c>
    </row>
    <row r="16" spans="1:18" s="19" customFormat="1">
      <c r="A16" s="20" t="s">
        <v>165</v>
      </c>
      <c r="B16" s="26">
        <f>VLOOKUP(A16,'APPENDIX A'!$A$2:'APPENDIX A'!$C$127,2,0)</f>
        <v>5</v>
      </c>
      <c r="C16" s="16">
        <f t="shared" si="12"/>
        <v>3.2638888888888891E-2</v>
      </c>
      <c r="D16" s="16">
        <f t="shared" si="0"/>
        <v>4.6527777777777779E-2</v>
      </c>
      <c r="E16" s="30">
        <v>900</v>
      </c>
      <c r="F16" s="30">
        <v>300</v>
      </c>
      <c r="G16" s="18">
        <f t="shared" si="1"/>
        <v>3.7499999999999999E-2</v>
      </c>
      <c r="H16" s="41" t="str">
        <f>VLOOKUP(A16,'APPENDIX C'!$A$2:'APPENDIX C'!$B$357,2,0)</f>
        <v xml:space="preserve"> </v>
      </c>
      <c r="I16" s="17">
        <f t="shared" si="2"/>
        <v>0</v>
      </c>
      <c r="J16" s="17">
        <f t="shared" si="3"/>
        <v>0</v>
      </c>
      <c r="K16" s="17">
        <f t="shared" si="4"/>
        <v>0</v>
      </c>
      <c r="L16" s="17">
        <f t="shared" si="5"/>
        <v>1200</v>
      </c>
      <c r="M16" s="17">
        <f t="shared" si="6"/>
        <v>0</v>
      </c>
      <c r="N16" s="17">
        <f t="shared" si="7"/>
        <v>0</v>
      </c>
      <c r="O16" s="17">
        <f t="shared" si="8"/>
        <v>0</v>
      </c>
      <c r="P16" s="17">
        <f t="shared" si="9"/>
        <v>1.1166666666666667</v>
      </c>
      <c r="Q16" s="17">
        <f t="shared" si="10"/>
        <v>1</v>
      </c>
      <c r="R16" s="17">
        <f t="shared" si="11"/>
        <v>7</v>
      </c>
    </row>
    <row r="17" spans="1:18" s="19" customFormat="1">
      <c r="A17" s="20" t="s">
        <v>230</v>
      </c>
      <c r="B17" s="26">
        <f>VLOOKUP(A17,'APPENDIX A'!$A$2:'APPENDIX A'!$C$127,2,0)</f>
        <v>4</v>
      </c>
      <c r="C17" s="16">
        <f t="shared" si="12"/>
        <v>4.6527777777777779E-2</v>
      </c>
      <c r="D17" s="16">
        <f t="shared" si="0"/>
        <v>6.0416666666666667E-2</v>
      </c>
      <c r="E17" s="30">
        <v>900</v>
      </c>
      <c r="F17" s="30">
        <v>300</v>
      </c>
      <c r="G17" s="18">
        <f t="shared" si="1"/>
        <v>5.1388888888888894E-2</v>
      </c>
      <c r="H17" s="41" t="str">
        <f>VLOOKUP(A17,'APPENDIX C'!$A$2:'APPENDIX C'!$B$357,2,0)</f>
        <v xml:space="preserve"> </v>
      </c>
      <c r="I17" s="17">
        <f t="shared" si="2"/>
        <v>0</v>
      </c>
      <c r="J17" s="17">
        <f t="shared" si="3"/>
        <v>0</v>
      </c>
      <c r="K17" s="17">
        <f t="shared" si="4"/>
        <v>1200</v>
      </c>
      <c r="L17" s="17">
        <f t="shared" si="5"/>
        <v>0</v>
      </c>
      <c r="M17" s="17">
        <f t="shared" si="6"/>
        <v>0</v>
      </c>
      <c r="N17" s="17">
        <f t="shared" si="7"/>
        <v>0</v>
      </c>
      <c r="O17" s="17">
        <f t="shared" si="8"/>
        <v>0</v>
      </c>
      <c r="P17" s="17">
        <f t="shared" si="9"/>
        <v>1.45</v>
      </c>
      <c r="Q17" s="17">
        <f t="shared" si="10"/>
        <v>1</v>
      </c>
      <c r="R17" s="17">
        <f t="shared" si="11"/>
        <v>27</v>
      </c>
    </row>
    <row r="18" spans="1:18" s="19" customFormat="1">
      <c r="A18" s="20" t="s">
        <v>196</v>
      </c>
      <c r="B18" s="26">
        <f>VLOOKUP(A18,'APPENDIX A'!$A$2:'APPENDIX A'!$C$127,2,0)</f>
        <v>5</v>
      </c>
      <c r="C18" s="16">
        <f t="shared" si="12"/>
        <v>6.0416666666666667E-2</v>
      </c>
      <c r="D18" s="16">
        <f t="shared" si="0"/>
        <v>7.4305555555555555E-2</v>
      </c>
      <c r="E18" s="30">
        <v>900</v>
      </c>
      <c r="F18" s="30">
        <v>300</v>
      </c>
      <c r="G18" s="18">
        <f t="shared" si="1"/>
        <v>6.5277777777777782E-2</v>
      </c>
      <c r="H18" s="41" t="str">
        <f>VLOOKUP(A18,'APPENDIX C'!$A$2:'APPENDIX C'!$B$357,2,0)</f>
        <v xml:space="preserve"> </v>
      </c>
      <c r="I18" s="17">
        <f t="shared" si="2"/>
        <v>0</v>
      </c>
      <c r="J18" s="17">
        <f t="shared" si="3"/>
        <v>1200</v>
      </c>
      <c r="K18" s="17">
        <f t="shared" si="4"/>
        <v>0</v>
      </c>
      <c r="L18" s="17">
        <f t="shared" si="5"/>
        <v>0</v>
      </c>
      <c r="M18" s="17">
        <f t="shared" si="6"/>
        <v>0</v>
      </c>
      <c r="N18" s="17">
        <f t="shared" si="7"/>
        <v>0</v>
      </c>
      <c r="O18" s="17">
        <f t="shared" si="8"/>
        <v>0</v>
      </c>
      <c r="P18" s="17">
        <f t="shared" si="9"/>
        <v>1.7833333333333332</v>
      </c>
      <c r="Q18" s="17">
        <f t="shared" si="10"/>
        <v>1</v>
      </c>
      <c r="R18" s="17">
        <f t="shared" si="11"/>
        <v>47</v>
      </c>
    </row>
    <row r="19" spans="1:18" s="19" customFormat="1">
      <c r="A19" s="20" t="s">
        <v>192</v>
      </c>
      <c r="B19" s="26">
        <f>VLOOKUP(A19,'APPENDIX A'!$A$2:'APPENDIX A'!$C$127,2,0)</f>
        <v>5</v>
      </c>
      <c r="C19" s="16">
        <f t="shared" si="12"/>
        <v>7.4305555555555555E-2</v>
      </c>
      <c r="D19" s="16">
        <f t="shared" si="0"/>
        <v>8.819444444444445E-2</v>
      </c>
      <c r="E19" s="30">
        <v>900</v>
      </c>
      <c r="F19" s="30">
        <v>300</v>
      </c>
      <c r="G19" s="18">
        <f t="shared" si="1"/>
        <v>7.9166666666666663E-2</v>
      </c>
      <c r="H19" s="41" t="str">
        <f>VLOOKUP(A19,'APPENDIX C'!$A$2:'APPENDIX C'!$B$357,2,0)</f>
        <v xml:space="preserve"> </v>
      </c>
      <c r="I19" s="17">
        <f t="shared" si="2"/>
        <v>0</v>
      </c>
      <c r="J19" s="17">
        <f t="shared" si="3"/>
        <v>1200</v>
      </c>
      <c r="K19" s="17">
        <f t="shared" si="4"/>
        <v>0</v>
      </c>
      <c r="L19" s="17">
        <f t="shared" si="5"/>
        <v>0</v>
      </c>
      <c r="M19" s="17">
        <f t="shared" si="6"/>
        <v>0</v>
      </c>
      <c r="N19" s="17">
        <f t="shared" si="7"/>
        <v>0</v>
      </c>
      <c r="O19" s="17">
        <f t="shared" si="8"/>
        <v>0</v>
      </c>
      <c r="P19" s="17">
        <f t="shared" si="9"/>
        <v>2.1166666666666667</v>
      </c>
      <c r="Q19" s="17">
        <f t="shared" si="10"/>
        <v>2</v>
      </c>
      <c r="R19" s="17">
        <f t="shared" si="11"/>
        <v>7</v>
      </c>
    </row>
    <row r="20" spans="1:18" s="19" customFormat="1">
      <c r="A20" s="20" t="s">
        <v>197</v>
      </c>
      <c r="B20" s="26">
        <f>VLOOKUP(A20,'APPENDIX A'!$A$2:'APPENDIX A'!$C$127,2,0)</f>
        <v>5</v>
      </c>
      <c r="C20" s="16">
        <f t="shared" si="12"/>
        <v>8.819444444444445E-2</v>
      </c>
      <c r="D20" s="16">
        <f t="shared" si="0"/>
        <v>0.10208333333333335</v>
      </c>
      <c r="E20" s="30">
        <v>900</v>
      </c>
      <c r="F20" s="30">
        <v>300</v>
      </c>
      <c r="G20" s="18">
        <f t="shared" si="1"/>
        <v>9.3055555555555558E-2</v>
      </c>
      <c r="H20" s="41" t="str">
        <f>VLOOKUP(A20,'APPENDIX C'!$A$2:'APPENDIX C'!$B$357,2,0)</f>
        <v xml:space="preserve"> </v>
      </c>
      <c r="I20" s="17">
        <f t="shared" si="2"/>
        <v>0</v>
      </c>
      <c r="J20" s="17">
        <f t="shared" si="3"/>
        <v>1200</v>
      </c>
      <c r="K20" s="17">
        <f t="shared" si="4"/>
        <v>0</v>
      </c>
      <c r="L20" s="17">
        <f t="shared" si="5"/>
        <v>0</v>
      </c>
      <c r="M20" s="17">
        <f t="shared" si="6"/>
        <v>0</v>
      </c>
      <c r="N20" s="17">
        <f t="shared" si="7"/>
        <v>0</v>
      </c>
      <c r="O20" s="17">
        <f t="shared" si="8"/>
        <v>0</v>
      </c>
      <c r="P20" s="17">
        <f t="shared" si="9"/>
        <v>2.4500000000000002</v>
      </c>
      <c r="Q20" s="17">
        <f t="shared" si="10"/>
        <v>2</v>
      </c>
      <c r="R20" s="17">
        <f t="shared" si="11"/>
        <v>27</v>
      </c>
    </row>
    <row r="21" spans="1:18" s="19" customFormat="1">
      <c r="A21" s="20" t="s">
        <v>198</v>
      </c>
      <c r="B21" s="26">
        <f>VLOOKUP(A21,'APPENDIX A'!$A$2:'APPENDIX A'!$C$127,2,0)</f>
        <v>5</v>
      </c>
      <c r="C21" s="16">
        <f t="shared" si="12"/>
        <v>0.10208333333333335</v>
      </c>
      <c r="D21" s="16">
        <f t="shared" si="0"/>
        <v>0.11597222222222221</v>
      </c>
      <c r="E21" s="30">
        <v>900</v>
      </c>
      <c r="F21" s="30">
        <v>300</v>
      </c>
      <c r="G21" s="18">
        <f t="shared" si="1"/>
        <v>0.10694444444444444</v>
      </c>
      <c r="H21" s="41" t="str">
        <f>VLOOKUP(A21,'APPENDIX C'!$A$2:'APPENDIX C'!$B$357,2,0)</f>
        <v xml:space="preserve"> </v>
      </c>
      <c r="I21" s="17">
        <f t="shared" si="2"/>
        <v>0</v>
      </c>
      <c r="J21" s="17">
        <f t="shared" si="3"/>
        <v>1200</v>
      </c>
      <c r="K21" s="17">
        <f t="shared" si="4"/>
        <v>0</v>
      </c>
      <c r="L21" s="17">
        <f t="shared" si="5"/>
        <v>0</v>
      </c>
      <c r="M21" s="17">
        <f t="shared" si="6"/>
        <v>0</v>
      </c>
      <c r="N21" s="17">
        <f t="shared" si="7"/>
        <v>0</v>
      </c>
      <c r="O21" s="17">
        <f t="shared" si="8"/>
        <v>0</v>
      </c>
      <c r="P21" s="17">
        <f t="shared" si="9"/>
        <v>2.7833333333333332</v>
      </c>
      <c r="Q21" s="17">
        <f t="shared" si="10"/>
        <v>2</v>
      </c>
      <c r="R21" s="17">
        <f t="shared" si="11"/>
        <v>47</v>
      </c>
    </row>
    <row r="22" spans="1:18" s="19" customFormat="1">
      <c r="A22" s="20" t="s">
        <v>166</v>
      </c>
      <c r="B22" s="26">
        <f>VLOOKUP(A22,'APPENDIX A'!$A$2:'APPENDIX A'!$C$127,2,0)</f>
        <v>5</v>
      </c>
      <c r="C22" s="16">
        <f t="shared" si="12"/>
        <v>0.11597222222222221</v>
      </c>
      <c r="D22" s="16">
        <f t="shared" si="0"/>
        <v>0.12986111111111112</v>
      </c>
      <c r="E22" s="30">
        <v>900</v>
      </c>
      <c r="F22" s="30">
        <v>300</v>
      </c>
      <c r="G22" s="18">
        <f t="shared" si="1"/>
        <v>0.12083333333333333</v>
      </c>
      <c r="H22" s="41" t="str">
        <f>VLOOKUP(A22,'APPENDIX C'!$A$2:'APPENDIX C'!$B$357,2,0)</f>
        <v xml:space="preserve"> </v>
      </c>
      <c r="I22" s="17">
        <f t="shared" si="2"/>
        <v>0</v>
      </c>
      <c r="J22" s="17">
        <f t="shared" si="3"/>
        <v>0</v>
      </c>
      <c r="K22" s="17">
        <f t="shared" si="4"/>
        <v>0</v>
      </c>
      <c r="L22" s="17">
        <f t="shared" si="5"/>
        <v>1200</v>
      </c>
      <c r="M22" s="17">
        <f t="shared" si="6"/>
        <v>0</v>
      </c>
      <c r="N22" s="17">
        <f t="shared" si="7"/>
        <v>0</v>
      </c>
      <c r="O22" s="17">
        <f t="shared" si="8"/>
        <v>0</v>
      </c>
      <c r="P22" s="17">
        <f t="shared" si="9"/>
        <v>3.1166666666666667</v>
      </c>
      <c r="Q22" s="17">
        <f t="shared" si="10"/>
        <v>3</v>
      </c>
      <c r="R22" s="17">
        <f t="shared" si="11"/>
        <v>7</v>
      </c>
    </row>
    <row r="23" spans="1:18" s="19" customFormat="1">
      <c r="A23" s="20" t="s">
        <v>193</v>
      </c>
      <c r="B23" s="26">
        <f>VLOOKUP(A23,'APPENDIX A'!$A$2:'APPENDIX A'!$C$127,2,0)</f>
        <v>5</v>
      </c>
      <c r="C23" s="16">
        <f t="shared" si="12"/>
        <v>0.12986111111111112</v>
      </c>
      <c r="D23" s="16">
        <f t="shared" si="0"/>
        <v>0.14375000000000002</v>
      </c>
      <c r="E23" s="30">
        <v>900</v>
      </c>
      <c r="F23" s="30">
        <v>300</v>
      </c>
      <c r="G23" s="18">
        <f t="shared" si="1"/>
        <v>0.13472222222222222</v>
      </c>
      <c r="H23" s="41" t="str">
        <f>VLOOKUP(A23,'APPENDIX C'!$A$2:'APPENDIX C'!$B$357,2,0)</f>
        <v xml:space="preserve"> </v>
      </c>
      <c r="I23" s="17">
        <f t="shared" si="2"/>
        <v>0</v>
      </c>
      <c r="J23" s="17">
        <f t="shared" si="3"/>
        <v>1200</v>
      </c>
      <c r="K23" s="17">
        <f t="shared" si="4"/>
        <v>0</v>
      </c>
      <c r="L23" s="17">
        <f t="shared" si="5"/>
        <v>0</v>
      </c>
      <c r="M23" s="17">
        <f t="shared" si="6"/>
        <v>0</v>
      </c>
      <c r="N23" s="17">
        <f t="shared" si="7"/>
        <v>0</v>
      </c>
      <c r="O23" s="17">
        <f t="shared" si="8"/>
        <v>0</v>
      </c>
      <c r="P23" s="17">
        <f t="shared" si="9"/>
        <v>3.45</v>
      </c>
      <c r="Q23" s="17">
        <f t="shared" si="10"/>
        <v>3</v>
      </c>
      <c r="R23" s="17">
        <f t="shared" si="11"/>
        <v>27</v>
      </c>
    </row>
    <row r="24" spans="1:18" s="19" customFormat="1">
      <c r="B24" s="26"/>
      <c r="C24" s="16"/>
      <c r="D24" s="16"/>
    </row>
    <row r="25" spans="1:18" s="19" customFormat="1">
      <c r="B25" s="26"/>
      <c r="C25" s="16"/>
      <c r="D25" s="16"/>
      <c r="H25" s="21" t="s">
        <v>29</v>
      </c>
      <c r="I25" s="22">
        <f t="shared" ref="I25:O25" si="13">SUM(I2:I23)</f>
        <v>0</v>
      </c>
      <c r="J25" s="22">
        <f t="shared" si="13"/>
        <v>6000</v>
      </c>
      <c r="K25" s="22">
        <f t="shared" si="13"/>
        <v>3600</v>
      </c>
      <c r="L25" s="22">
        <f t="shared" si="13"/>
        <v>3300</v>
      </c>
      <c r="M25" s="22">
        <f t="shared" si="13"/>
        <v>14100</v>
      </c>
      <c r="N25" s="22">
        <f t="shared" si="13"/>
        <v>0</v>
      </c>
      <c r="O25" s="22">
        <f t="shared" si="13"/>
        <v>0</v>
      </c>
    </row>
    <row r="26" spans="1:18">
      <c r="B26" s="1"/>
      <c r="C26" s="5"/>
      <c r="D26" s="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C3" sqref="C3"/>
    </sheetView>
  </sheetViews>
  <sheetFormatPr baseColWidth="10" defaultRowHeight="15" x14ac:dyDescent="0"/>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c r="B2" s="26" t="e">
        <f>VLOOKUP(A2,'APPENDIX A'!$A$2:'APPENDIX A'!$C$127,2,0)</f>
        <v>#N/A</v>
      </c>
      <c r="C2" s="15">
        <f>'Summary MARCH 2014'!M9</f>
        <v>0.83194444444444438</v>
      </c>
      <c r="D2" s="29">
        <f t="shared" ref="D2:D26" si="0">TIME(Q2,R2,0)</f>
        <v>0.84583333333333333</v>
      </c>
      <c r="E2" s="30">
        <v>900</v>
      </c>
      <c r="F2" s="30">
        <v>300</v>
      </c>
      <c r="G2" s="31">
        <f t="shared" ref="G2:G26" si="1">TIME(HOUR(C2),MINUTE(C2)+E2/120,0)</f>
        <v>0.83680555555555547</v>
      </c>
      <c r="H2" s="41" t="e">
        <f>VLOOKUP(A2,'APPENDIX C'!$A$2:'APPENDIX C'!$B$357,2,0)</f>
        <v>#N/A</v>
      </c>
      <c r="I2" s="30">
        <f t="shared" ref="I2:I26" si="2">IF(MID(A2,1,2)="RM",E2+F2,0)</f>
        <v>0</v>
      </c>
      <c r="J2" s="30">
        <f t="shared" ref="J2:J26" si="3">IF(MID(A2,1,2)="MP",0,IF(MID(A2,1,1)="M",E2+F2,0))</f>
        <v>0</v>
      </c>
      <c r="K2" s="30">
        <f t="shared" ref="K2:K26" si="4">IF(MID(A2,1,2)="KP",E2+F2,0)</f>
        <v>0</v>
      </c>
      <c r="L2" s="30">
        <f t="shared" ref="L2:L26" si="5">IF(MID(A2,1,2)="MP",E2+F2,0)</f>
        <v>0</v>
      </c>
      <c r="M2" s="30">
        <f t="shared" ref="M2:M26" si="6">IF(MID(A2,1,2)="OC",E2+F2,0)</f>
        <v>0</v>
      </c>
      <c r="N2" s="30">
        <f t="shared" ref="N2:N26" si="7">IF(MID(A2,1,2)="AS",E2+F2,0)</f>
        <v>0</v>
      </c>
      <c r="O2" s="30">
        <f t="shared" ref="O2:O26" si="8">IF(MID(A2,1,2)="IP",E2+F2,0)</f>
        <v>0</v>
      </c>
      <c r="P2" s="30">
        <f t="shared" ref="P2:P26" si="9">HOUR(C2)+(MINUTE(C2)+(E2+F2)/60)/60</f>
        <v>20.3</v>
      </c>
      <c r="Q2" s="30">
        <f t="shared" ref="Q2:Q26" si="10">INT(P2)</f>
        <v>20</v>
      </c>
      <c r="R2" s="30">
        <f t="shared" ref="R2:R26" si="11">ROUND(((P2-Q2)*60),0)</f>
        <v>18</v>
      </c>
    </row>
    <row r="3" spans="1:18" s="19" customFormat="1">
      <c r="A3" s="20"/>
      <c r="B3" s="41"/>
      <c r="C3" s="16">
        <f t="shared" ref="C3:C26" si="12">D2</f>
        <v>0.84583333333333333</v>
      </c>
      <c r="D3" s="16">
        <f t="shared" si="0"/>
        <v>0.85972222222222217</v>
      </c>
      <c r="E3" s="30">
        <v>900</v>
      </c>
      <c r="F3" s="30">
        <v>300</v>
      </c>
      <c r="G3" s="18">
        <f t="shared" si="1"/>
        <v>0.85069444444444453</v>
      </c>
      <c r="I3" s="17">
        <f t="shared" si="2"/>
        <v>0</v>
      </c>
      <c r="J3" s="17">
        <f t="shared" si="3"/>
        <v>0</v>
      </c>
      <c r="K3" s="17">
        <f t="shared" si="4"/>
        <v>0</v>
      </c>
      <c r="L3" s="17">
        <f t="shared" si="5"/>
        <v>0</v>
      </c>
      <c r="M3" s="17">
        <f t="shared" si="6"/>
        <v>0</v>
      </c>
      <c r="N3" s="17">
        <f t="shared" si="7"/>
        <v>0</v>
      </c>
      <c r="O3" s="17">
        <f t="shared" si="8"/>
        <v>0</v>
      </c>
      <c r="P3" s="17">
        <f t="shared" si="9"/>
        <v>20.633333333333333</v>
      </c>
      <c r="Q3" s="17">
        <f t="shared" si="10"/>
        <v>20</v>
      </c>
      <c r="R3" s="17">
        <f t="shared" si="11"/>
        <v>38</v>
      </c>
    </row>
    <row r="4" spans="1:18" s="19" customFormat="1">
      <c r="A4" s="20"/>
      <c r="B4" s="41"/>
      <c r="C4" s="16">
        <f t="shared" si="12"/>
        <v>0.85972222222222217</v>
      </c>
      <c r="D4" s="16">
        <f t="shared" si="0"/>
        <v>0.87361111111111101</v>
      </c>
      <c r="E4" s="30">
        <v>900</v>
      </c>
      <c r="F4" s="30">
        <v>300</v>
      </c>
      <c r="G4" s="18">
        <f t="shared" si="1"/>
        <v>0.86458333333333337</v>
      </c>
      <c r="I4" s="17">
        <f t="shared" si="2"/>
        <v>0</v>
      </c>
      <c r="J4" s="17">
        <f t="shared" si="3"/>
        <v>0</v>
      </c>
      <c r="K4" s="17">
        <f t="shared" si="4"/>
        <v>0</v>
      </c>
      <c r="L4" s="17">
        <f t="shared" si="5"/>
        <v>0</v>
      </c>
      <c r="M4" s="17">
        <f t="shared" si="6"/>
        <v>0</v>
      </c>
      <c r="N4" s="17">
        <f t="shared" si="7"/>
        <v>0</v>
      </c>
      <c r="O4" s="17">
        <f t="shared" si="8"/>
        <v>0</v>
      </c>
      <c r="P4" s="17">
        <f t="shared" si="9"/>
        <v>20.966666666666665</v>
      </c>
      <c r="Q4" s="17">
        <f t="shared" si="10"/>
        <v>20</v>
      </c>
      <c r="R4" s="17">
        <f t="shared" si="11"/>
        <v>58</v>
      </c>
    </row>
    <row r="5" spans="1:18" s="19" customFormat="1">
      <c r="A5" s="20"/>
      <c r="B5" s="41"/>
      <c r="C5" s="16">
        <f t="shared" si="12"/>
        <v>0.87361111111111101</v>
      </c>
      <c r="D5" s="16">
        <f t="shared" si="0"/>
        <v>0.88750000000000007</v>
      </c>
      <c r="E5" s="30">
        <v>900</v>
      </c>
      <c r="F5" s="30">
        <v>300</v>
      </c>
      <c r="G5" s="18">
        <f t="shared" si="1"/>
        <v>0.87847222222222221</v>
      </c>
      <c r="I5" s="17">
        <f t="shared" si="2"/>
        <v>0</v>
      </c>
      <c r="J5" s="17">
        <f t="shared" si="3"/>
        <v>0</v>
      </c>
      <c r="K5" s="17">
        <f t="shared" si="4"/>
        <v>0</v>
      </c>
      <c r="L5" s="17">
        <f t="shared" si="5"/>
        <v>0</v>
      </c>
      <c r="M5" s="17">
        <f t="shared" si="6"/>
        <v>0</v>
      </c>
      <c r="N5" s="17">
        <f t="shared" si="7"/>
        <v>0</v>
      </c>
      <c r="O5" s="17">
        <f t="shared" si="8"/>
        <v>0</v>
      </c>
      <c r="P5" s="17">
        <f t="shared" si="9"/>
        <v>21.3</v>
      </c>
      <c r="Q5" s="17">
        <f t="shared" si="10"/>
        <v>21</v>
      </c>
      <c r="R5" s="17">
        <f t="shared" si="11"/>
        <v>18</v>
      </c>
    </row>
    <row r="6" spans="1:18" s="19" customFormat="1">
      <c r="A6" s="20"/>
      <c r="B6" s="41"/>
      <c r="C6" s="16">
        <f t="shared" si="12"/>
        <v>0.88750000000000007</v>
      </c>
      <c r="D6" s="16">
        <f t="shared" si="0"/>
        <v>0.90138888888888891</v>
      </c>
      <c r="E6" s="30">
        <v>900</v>
      </c>
      <c r="F6" s="30">
        <v>300</v>
      </c>
      <c r="G6" s="18">
        <f t="shared" si="1"/>
        <v>0.89236111111111116</v>
      </c>
      <c r="I6" s="17">
        <f t="shared" si="2"/>
        <v>0</v>
      </c>
      <c r="J6" s="17">
        <f t="shared" si="3"/>
        <v>0</v>
      </c>
      <c r="K6" s="17">
        <f t="shared" si="4"/>
        <v>0</v>
      </c>
      <c r="L6" s="17">
        <f t="shared" si="5"/>
        <v>0</v>
      </c>
      <c r="M6" s="17">
        <f t="shared" si="6"/>
        <v>0</v>
      </c>
      <c r="N6" s="17">
        <f t="shared" si="7"/>
        <v>0</v>
      </c>
      <c r="O6" s="17">
        <f t="shared" si="8"/>
        <v>0</v>
      </c>
      <c r="P6" s="17">
        <f t="shared" si="9"/>
        <v>21.633333333333333</v>
      </c>
      <c r="Q6" s="17">
        <f t="shared" si="10"/>
        <v>21</v>
      </c>
      <c r="R6" s="17">
        <f t="shared" si="11"/>
        <v>38</v>
      </c>
    </row>
    <row r="7" spans="1:18" s="19" customFormat="1">
      <c r="A7" s="20"/>
      <c r="B7" s="41"/>
      <c r="C7" s="16">
        <f t="shared" si="12"/>
        <v>0.90138888888888891</v>
      </c>
      <c r="D7" s="16">
        <f t="shared" si="0"/>
        <v>0.91527777777777775</v>
      </c>
      <c r="E7" s="30">
        <v>900</v>
      </c>
      <c r="F7" s="30">
        <v>300</v>
      </c>
      <c r="G7" s="18">
        <f t="shared" si="1"/>
        <v>0.90625</v>
      </c>
      <c r="I7" s="17">
        <f t="shared" si="2"/>
        <v>0</v>
      </c>
      <c r="J7" s="17">
        <f t="shared" si="3"/>
        <v>0</v>
      </c>
      <c r="K7" s="17">
        <f t="shared" si="4"/>
        <v>0</v>
      </c>
      <c r="L7" s="17">
        <f t="shared" si="5"/>
        <v>0</v>
      </c>
      <c r="M7" s="17">
        <f t="shared" si="6"/>
        <v>0</v>
      </c>
      <c r="N7" s="17">
        <f t="shared" si="7"/>
        <v>0</v>
      </c>
      <c r="O7" s="17">
        <f t="shared" si="8"/>
        <v>0</v>
      </c>
      <c r="P7" s="17">
        <f t="shared" si="9"/>
        <v>21.966666666666665</v>
      </c>
      <c r="Q7" s="17">
        <f t="shared" si="10"/>
        <v>21</v>
      </c>
      <c r="R7" s="17">
        <f t="shared" si="11"/>
        <v>58</v>
      </c>
    </row>
    <row r="8" spans="1:18" s="19" customFormat="1">
      <c r="A8" s="20"/>
      <c r="B8" s="41"/>
      <c r="C8" s="16">
        <f t="shared" si="12"/>
        <v>0.91527777777777775</v>
      </c>
      <c r="D8" s="16">
        <f t="shared" si="0"/>
        <v>0.9291666666666667</v>
      </c>
      <c r="E8" s="30">
        <v>900</v>
      </c>
      <c r="F8" s="30">
        <v>300</v>
      </c>
      <c r="G8" s="18">
        <f t="shared" si="1"/>
        <v>0.92013888888888884</v>
      </c>
      <c r="I8" s="17">
        <f t="shared" si="2"/>
        <v>0</v>
      </c>
      <c r="J8" s="17">
        <f t="shared" si="3"/>
        <v>0</v>
      </c>
      <c r="K8" s="17">
        <f t="shared" si="4"/>
        <v>0</v>
      </c>
      <c r="L8" s="17">
        <f t="shared" si="5"/>
        <v>0</v>
      </c>
      <c r="M8" s="17">
        <f t="shared" si="6"/>
        <v>0</v>
      </c>
      <c r="N8" s="17">
        <f t="shared" si="7"/>
        <v>0</v>
      </c>
      <c r="O8" s="17">
        <f t="shared" si="8"/>
        <v>0</v>
      </c>
      <c r="P8" s="17">
        <f t="shared" si="9"/>
        <v>22.3</v>
      </c>
      <c r="Q8" s="17">
        <f t="shared" si="10"/>
        <v>22</v>
      </c>
      <c r="R8" s="17">
        <f t="shared" si="11"/>
        <v>18</v>
      </c>
    </row>
    <row r="9" spans="1:18" s="19" customFormat="1">
      <c r="A9" s="20"/>
      <c r="B9" s="41"/>
      <c r="C9" s="16">
        <f t="shared" si="12"/>
        <v>0.9291666666666667</v>
      </c>
      <c r="D9" s="16">
        <f t="shared" si="0"/>
        <v>0.94305555555555554</v>
      </c>
      <c r="E9" s="30">
        <v>900</v>
      </c>
      <c r="F9" s="30">
        <v>300</v>
      </c>
      <c r="G9" s="18">
        <f t="shared" si="1"/>
        <v>0.93402777777777779</v>
      </c>
      <c r="I9" s="17">
        <f t="shared" si="2"/>
        <v>0</v>
      </c>
      <c r="J9" s="17">
        <f t="shared" si="3"/>
        <v>0</v>
      </c>
      <c r="K9" s="17">
        <f t="shared" si="4"/>
        <v>0</v>
      </c>
      <c r="L9" s="17">
        <f t="shared" si="5"/>
        <v>0</v>
      </c>
      <c r="M9" s="17">
        <f t="shared" si="6"/>
        <v>0</v>
      </c>
      <c r="N9" s="17">
        <f t="shared" si="7"/>
        <v>0</v>
      </c>
      <c r="O9" s="17">
        <f t="shared" si="8"/>
        <v>0</v>
      </c>
      <c r="P9" s="17">
        <f t="shared" si="9"/>
        <v>22.633333333333333</v>
      </c>
      <c r="Q9" s="17">
        <f t="shared" si="10"/>
        <v>22</v>
      </c>
      <c r="R9" s="17">
        <f t="shared" si="11"/>
        <v>38</v>
      </c>
    </row>
    <row r="10" spans="1:18" s="19" customFormat="1">
      <c r="A10" s="20"/>
      <c r="B10" s="41"/>
      <c r="C10" s="16">
        <f t="shared" si="12"/>
        <v>0.94305555555555554</v>
      </c>
      <c r="D10" s="16">
        <f t="shared" si="0"/>
        <v>0.95694444444444438</v>
      </c>
      <c r="E10" s="30">
        <v>900</v>
      </c>
      <c r="F10" s="30">
        <v>300</v>
      </c>
      <c r="G10" s="18">
        <f t="shared" si="1"/>
        <v>0.94791666666666663</v>
      </c>
      <c r="I10" s="17">
        <f t="shared" si="2"/>
        <v>0</v>
      </c>
      <c r="J10" s="17">
        <f t="shared" si="3"/>
        <v>0</v>
      </c>
      <c r="K10" s="17">
        <f t="shared" si="4"/>
        <v>0</v>
      </c>
      <c r="L10" s="17">
        <f t="shared" si="5"/>
        <v>0</v>
      </c>
      <c r="M10" s="17">
        <f t="shared" si="6"/>
        <v>0</v>
      </c>
      <c r="N10" s="17">
        <f t="shared" si="7"/>
        <v>0</v>
      </c>
      <c r="O10" s="17">
        <f t="shared" si="8"/>
        <v>0</v>
      </c>
      <c r="P10" s="17">
        <f t="shared" si="9"/>
        <v>22.966666666666665</v>
      </c>
      <c r="Q10" s="17">
        <f t="shared" si="10"/>
        <v>22</v>
      </c>
      <c r="R10" s="17">
        <f t="shared" si="11"/>
        <v>58</v>
      </c>
    </row>
    <row r="11" spans="1:18" s="19" customFormat="1">
      <c r="A11" s="20"/>
      <c r="B11" s="41"/>
      <c r="C11" s="16">
        <f t="shared" si="12"/>
        <v>0.95694444444444438</v>
      </c>
      <c r="D11" s="16">
        <f t="shared" si="0"/>
        <v>0.97083333333333333</v>
      </c>
      <c r="E11" s="30">
        <v>900</v>
      </c>
      <c r="F11" s="30">
        <v>300</v>
      </c>
      <c r="G11" s="18">
        <f t="shared" si="1"/>
        <v>0.96180555555555547</v>
      </c>
      <c r="I11" s="17">
        <f t="shared" si="2"/>
        <v>0</v>
      </c>
      <c r="J11" s="17">
        <f t="shared" si="3"/>
        <v>0</v>
      </c>
      <c r="K11" s="17">
        <f t="shared" si="4"/>
        <v>0</v>
      </c>
      <c r="L11" s="17">
        <f t="shared" si="5"/>
        <v>0</v>
      </c>
      <c r="M11" s="17">
        <f t="shared" si="6"/>
        <v>0</v>
      </c>
      <c r="N11" s="17">
        <f t="shared" si="7"/>
        <v>0</v>
      </c>
      <c r="O11" s="17">
        <f t="shared" si="8"/>
        <v>0</v>
      </c>
      <c r="P11" s="17">
        <f t="shared" si="9"/>
        <v>23.3</v>
      </c>
      <c r="Q11" s="17">
        <f t="shared" si="10"/>
        <v>23</v>
      </c>
      <c r="R11" s="17">
        <f t="shared" si="11"/>
        <v>18</v>
      </c>
    </row>
    <row r="12" spans="1:18" s="19" customFormat="1">
      <c r="A12" s="20"/>
      <c r="B12" s="41"/>
      <c r="C12" s="16">
        <f t="shared" si="12"/>
        <v>0.97083333333333333</v>
      </c>
      <c r="D12" s="16">
        <f t="shared" si="0"/>
        <v>0.98472222222222217</v>
      </c>
      <c r="E12" s="30">
        <v>900</v>
      </c>
      <c r="F12" s="30">
        <v>300</v>
      </c>
      <c r="G12" s="18">
        <f t="shared" si="1"/>
        <v>0.97569444444444453</v>
      </c>
      <c r="I12" s="17">
        <f t="shared" si="2"/>
        <v>0</v>
      </c>
      <c r="J12" s="17">
        <f t="shared" si="3"/>
        <v>0</v>
      </c>
      <c r="K12" s="17">
        <f t="shared" si="4"/>
        <v>0</v>
      </c>
      <c r="L12" s="17">
        <f t="shared" si="5"/>
        <v>0</v>
      </c>
      <c r="M12" s="17">
        <f t="shared" si="6"/>
        <v>0</v>
      </c>
      <c r="N12" s="17">
        <f t="shared" si="7"/>
        <v>0</v>
      </c>
      <c r="O12" s="17">
        <f t="shared" si="8"/>
        <v>0</v>
      </c>
      <c r="P12" s="17">
        <f t="shared" si="9"/>
        <v>23.633333333333333</v>
      </c>
      <c r="Q12" s="17">
        <f t="shared" si="10"/>
        <v>23</v>
      </c>
      <c r="R12" s="17">
        <f t="shared" si="11"/>
        <v>38</v>
      </c>
    </row>
    <row r="13" spans="1:18" s="19" customFormat="1">
      <c r="A13" s="20"/>
      <c r="B13" s="41"/>
      <c r="C13" s="16">
        <f t="shared" si="12"/>
        <v>0.98472222222222217</v>
      </c>
      <c r="D13" s="16">
        <f t="shared" si="0"/>
        <v>0.99861111111111101</v>
      </c>
      <c r="E13" s="30">
        <v>900</v>
      </c>
      <c r="F13" s="30">
        <v>300</v>
      </c>
      <c r="G13" s="18">
        <f t="shared" si="1"/>
        <v>0.98958333333333337</v>
      </c>
      <c r="I13" s="17">
        <f t="shared" si="2"/>
        <v>0</v>
      </c>
      <c r="J13" s="17">
        <f t="shared" si="3"/>
        <v>0</v>
      </c>
      <c r="K13" s="17">
        <f t="shared" si="4"/>
        <v>0</v>
      </c>
      <c r="L13" s="17">
        <f t="shared" si="5"/>
        <v>0</v>
      </c>
      <c r="M13" s="17">
        <f t="shared" si="6"/>
        <v>0</v>
      </c>
      <c r="N13" s="17">
        <f t="shared" si="7"/>
        <v>0</v>
      </c>
      <c r="O13" s="17">
        <f t="shared" si="8"/>
        <v>0</v>
      </c>
      <c r="P13" s="17">
        <f t="shared" si="9"/>
        <v>23.966666666666665</v>
      </c>
      <c r="Q13" s="17">
        <f t="shared" si="10"/>
        <v>23</v>
      </c>
      <c r="R13" s="17">
        <f t="shared" si="11"/>
        <v>58</v>
      </c>
    </row>
    <row r="14" spans="1:18" s="19" customFormat="1">
      <c r="A14" s="20"/>
      <c r="B14" s="41"/>
      <c r="C14" s="16">
        <f t="shared" si="12"/>
        <v>0.99861111111111101</v>
      </c>
      <c r="D14" s="16">
        <f t="shared" si="0"/>
        <v>1.2499999999999956E-2</v>
      </c>
      <c r="E14" s="30">
        <v>900</v>
      </c>
      <c r="F14" s="30">
        <v>300</v>
      </c>
      <c r="G14" s="18">
        <f t="shared" si="1"/>
        <v>3.4722222222220989E-3</v>
      </c>
      <c r="I14" s="17">
        <f t="shared" si="2"/>
        <v>0</v>
      </c>
      <c r="J14" s="17">
        <f t="shared" si="3"/>
        <v>0</v>
      </c>
      <c r="K14" s="17">
        <f t="shared" si="4"/>
        <v>0</v>
      </c>
      <c r="L14" s="17">
        <f t="shared" si="5"/>
        <v>0</v>
      </c>
      <c r="M14" s="17">
        <f t="shared" si="6"/>
        <v>0</v>
      </c>
      <c r="N14" s="17">
        <f t="shared" si="7"/>
        <v>0</v>
      </c>
      <c r="O14" s="17">
        <f t="shared" si="8"/>
        <v>0</v>
      </c>
      <c r="P14" s="17">
        <f t="shared" si="9"/>
        <v>24.3</v>
      </c>
      <c r="Q14" s="17">
        <f t="shared" si="10"/>
        <v>24</v>
      </c>
      <c r="R14" s="17">
        <f t="shared" si="11"/>
        <v>18</v>
      </c>
    </row>
    <row r="15" spans="1:18" s="19" customFormat="1">
      <c r="A15" s="20"/>
      <c r="B15" s="41"/>
      <c r="C15" s="16">
        <f t="shared" si="12"/>
        <v>1.2499999999999956E-2</v>
      </c>
      <c r="D15" s="16">
        <f t="shared" si="0"/>
        <v>2.6388888888888889E-2</v>
      </c>
      <c r="E15" s="30">
        <v>900</v>
      </c>
      <c r="F15" s="30">
        <v>300</v>
      </c>
      <c r="G15" s="18">
        <f t="shared" si="1"/>
        <v>1.7361111111111112E-2</v>
      </c>
      <c r="I15" s="17">
        <f t="shared" si="2"/>
        <v>0</v>
      </c>
      <c r="J15" s="17">
        <f t="shared" si="3"/>
        <v>0</v>
      </c>
      <c r="K15" s="17">
        <f t="shared" si="4"/>
        <v>0</v>
      </c>
      <c r="L15" s="17">
        <f t="shared" si="5"/>
        <v>0</v>
      </c>
      <c r="M15" s="17">
        <f t="shared" si="6"/>
        <v>0</v>
      </c>
      <c r="N15" s="17">
        <f t="shared" si="7"/>
        <v>0</v>
      </c>
      <c r="O15" s="17">
        <f t="shared" si="8"/>
        <v>0</v>
      </c>
      <c r="P15" s="17">
        <f t="shared" si="9"/>
        <v>0.6333333333333333</v>
      </c>
      <c r="Q15" s="17">
        <f t="shared" si="10"/>
        <v>0</v>
      </c>
      <c r="R15" s="17">
        <f t="shared" si="11"/>
        <v>38</v>
      </c>
    </row>
    <row r="16" spans="1:18" s="19" customFormat="1">
      <c r="A16" s="20"/>
      <c r="B16" s="41"/>
      <c r="C16" s="16">
        <f t="shared" si="12"/>
        <v>2.6388888888888889E-2</v>
      </c>
      <c r="D16" s="16">
        <f t="shared" si="0"/>
        <v>4.027777777777778E-2</v>
      </c>
      <c r="E16" s="30">
        <v>900</v>
      </c>
      <c r="F16" s="30">
        <v>300</v>
      </c>
      <c r="G16" s="18">
        <f t="shared" si="1"/>
        <v>3.125E-2</v>
      </c>
      <c r="I16" s="17">
        <f t="shared" si="2"/>
        <v>0</v>
      </c>
      <c r="J16" s="17">
        <f t="shared" si="3"/>
        <v>0</v>
      </c>
      <c r="K16" s="17">
        <f t="shared" si="4"/>
        <v>0</v>
      </c>
      <c r="L16" s="17">
        <f t="shared" si="5"/>
        <v>0</v>
      </c>
      <c r="M16" s="17">
        <f t="shared" si="6"/>
        <v>0</v>
      </c>
      <c r="N16" s="17">
        <f t="shared" si="7"/>
        <v>0</v>
      </c>
      <c r="O16" s="17">
        <f t="shared" si="8"/>
        <v>0</v>
      </c>
      <c r="P16" s="17">
        <f t="shared" si="9"/>
        <v>0.96666666666666667</v>
      </c>
      <c r="Q16" s="17">
        <f t="shared" si="10"/>
        <v>0</v>
      </c>
      <c r="R16" s="17">
        <f t="shared" si="11"/>
        <v>58</v>
      </c>
    </row>
    <row r="17" spans="1:18" s="19" customFormat="1">
      <c r="A17" s="20"/>
      <c r="B17" s="41"/>
      <c r="C17" s="16">
        <f t="shared" si="12"/>
        <v>4.027777777777778E-2</v>
      </c>
      <c r="D17" s="16">
        <f t="shared" si="0"/>
        <v>5.4166666666666669E-2</v>
      </c>
      <c r="E17" s="30">
        <v>900</v>
      </c>
      <c r="F17" s="30">
        <v>300</v>
      </c>
      <c r="G17" s="18">
        <f t="shared" si="1"/>
        <v>4.5138888888888888E-2</v>
      </c>
      <c r="I17" s="17">
        <f t="shared" si="2"/>
        <v>0</v>
      </c>
      <c r="J17" s="17">
        <f t="shared" si="3"/>
        <v>0</v>
      </c>
      <c r="K17" s="17">
        <f t="shared" si="4"/>
        <v>0</v>
      </c>
      <c r="L17" s="17">
        <f t="shared" si="5"/>
        <v>0</v>
      </c>
      <c r="M17" s="17">
        <f t="shared" si="6"/>
        <v>0</v>
      </c>
      <c r="N17" s="17">
        <f t="shared" si="7"/>
        <v>0</v>
      </c>
      <c r="O17" s="17">
        <f t="shared" si="8"/>
        <v>0</v>
      </c>
      <c r="P17" s="17">
        <f t="shared" si="9"/>
        <v>1.3</v>
      </c>
      <c r="Q17" s="17">
        <f t="shared" si="10"/>
        <v>1</v>
      </c>
      <c r="R17" s="17">
        <f t="shared" si="11"/>
        <v>18</v>
      </c>
    </row>
    <row r="18" spans="1:18" s="19" customFormat="1">
      <c r="A18" s="20"/>
      <c r="B18" s="41"/>
      <c r="C18" s="16">
        <f t="shared" si="12"/>
        <v>5.4166666666666669E-2</v>
      </c>
      <c r="D18" s="16">
        <f t="shared" si="0"/>
        <v>6.805555555555555E-2</v>
      </c>
      <c r="E18" s="30">
        <v>900</v>
      </c>
      <c r="F18" s="30">
        <v>300</v>
      </c>
      <c r="G18" s="18">
        <f t="shared" si="1"/>
        <v>5.9027777777777783E-2</v>
      </c>
      <c r="I18" s="17">
        <f t="shared" si="2"/>
        <v>0</v>
      </c>
      <c r="J18" s="17">
        <f t="shared" si="3"/>
        <v>0</v>
      </c>
      <c r="K18" s="17">
        <f t="shared" si="4"/>
        <v>0</v>
      </c>
      <c r="L18" s="17">
        <f t="shared" si="5"/>
        <v>0</v>
      </c>
      <c r="M18" s="17">
        <f t="shared" si="6"/>
        <v>0</v>
      </c>
      <c r="N18" s="17">
        <f t="shared" si="7"/>
        <v>0</v>
      </c>
      <c r="O18" s="17">
        <f t="shared" si="8"/>
        <v>0</v>
      </c>
      <c r="P18" s="17">
        <f t="shared" si="9"/>
        <v>1.6333333333333333</v>
      </c>
      <c r="Q18" s="17">
        <f t="shared" si="10"/>
        <v>1</v>
      </c>
      <c r="R18" s="17">
        <f t="shared" si="11"/>
        <v>38</v>
      </c>
    </row>
    <row r="19" spans="1:18" s="19" customFormat="1">
      <c r="A19" s="20"/>
      <c r="B19" s="41"/>
      <c r="C19" s="16">
        <f t="shared" si="12"/>
        <v>6.805555555555555E-2</v>
      </c>
      <c r="D19" s="16">
        <f t="shared" si="0"/>
        <v>8.1944444444444445E-2</v>
      </c>
      <c r="E19" s="30">
        <v>900</v>
      </c>
      <c r="F19" s="30">
        <v>300</v>
      </c>
      <c r="G19" s="18">
        <f t="shared" si="1"/>
        <v>7.2916666666666671E-2</v>
      </c>
      <c r="I19" s="17">
        <f t="shared" si="2"/>
        <v>0</v>
      </c>
      <c r="J19" s="17">
        <f t="shared" si="3"/>
        <v>0</v>
      </c>
      <c r="K19" s="17">
        <f t="shared" si="4"/>
        <v>0</v>
      </c>
      <c r="L19" s="17">
        <f t="shared" si="5"/>
        <v>0</v>
      </c>
      <c r="M19" s="17">
        <f t="shared" si="6"/>
        <v>0</v>
      </c>
      <c r="N19" s="17">
        <f t="shared" si="7"/>
        <v>0</v>
      </c>
      <c r="O19" s="17">
        <f t="shared" si="8"/>
        <v>0</v>
      </c>
      <c r="P19" s="17">
        <f t="shared" si="9"/>
        <v>1.9666666666666668</v>
      </c>
      <c r="Q19" s="17">
        <f t="shared" si="10"/>
        <v>1</v>
      </c>
      <c r="R19" s="17">
        <f t="shared" si="11"/>
        <v>58</v>
      </c>
    </row>
    <row r="20" spans="1:18" s="19" customFormat="1">
      <c r="A20" s="20"/>
      <c r="B20" s="41"/>
      <c r="C20" s="16">
        <f t="shared" si="12"/>
        <v>8.1944444444444445E-2</v>
      </c>
      <c r="D20" s="16">
        <f t="shared" si="0"/>
        <v>9.5833333333333326E-2</v>
      </c>
      <c r="E20" s="30">
        <v>900</v>
      </c>
      <c r="F20" s="30">
        <v>300</v>
      </c>
      <c r="G20" s="18">
        <f t="shared" si="1"/>
        <v>8.6805555555555539E-2</v>
      </c>
      <c r="I20" s="17">
        <f t="shared" si="2"/>
        <v>0</v>
      </c>
      <c r="J20" s="17">
        <f t="shared" si="3"/>
        <v>0</v>
      </c>
      <c r="K20" s="17">
        <f t="shared" si="4"/>
        <v>0</v>
      </c>
      <c r="L20" s="17">
        <f t="shared" si="5"/>
        <v>0</v>
      </c>
      <c r="M20" s="17">
        <f t="shared" si="6"/>
        <v>0</v>
      </c>
      <c r="N20" s="17">
        <f t="shared" si="7"/>
        <v>0</v>
      </c>
      <c r="O20" s="17">
        <f t="shared" si="8"/>
        <v>0</v>
      </c>
      <c r="P20" s="17">
        <f t="shared" si="9"/>
        <v>2.2999999999999998</v>
      </c>
      <c r="Q20" s="17">
        <f t="shared" si="10"/>
        <v>2</v>
      </c>
      <c r="R20" s="17">
        <f t="shared" si="11"/>
        <v>18</v>
      </c>
    </row>
    <row r="21" spans="1:18" s="19" customFormat="1">
      <c r="A21" s="20"/>
      <c r="B21" s="41"/>
      <c r="C21" s="16">
        <f t="shared" si="12"/>
        <v>9.5833333333333326E-2</v>
      </c>
      <c r="D21" s="16">
        <f t="shared" si="0"/>
        <v>0.10972222222222222</v>
      </c>
      <c r="E21" s="30">
        <v>900</v>
      </c>
      <c r="F21" s="30">
        <v>300</v>
      </c>
      <c r="G21" s="18">
        <f t="shared" si="1"/>
        <v>0.10069444444444443</v>
      </c>
      <c r="I21" s="17">
        <f t="shared" si="2"/>
        <v>0</v>
      </c>
      <c r="J21" s="17">
        <f t="shared" si="3"/>
        <v>0</v>
      </c>
      <c r="K21" s="17">
        <f t="shared" si="4"/>
        <v>0</v>
      </c>
      <c r="L21" s="17">
        <f t="shared" si="5"/>
        <v>0</v>
      </c>
      <c r="M21" s="17">
        <f t="shared" si="6"/>
        <v>0</v>
      </c>
      <c r="N21" s="17">
        <f t="shared" si="7"/>
        <v>0</v>
      </c>
      <c r="O21" s="17">
        <f t="shared" si="8"/>
        <v>0</v>
      </c>
      <c r="P21" s="17">
        <f t="shared" si="9"/>
        <v>2.6333333333333333</v>
      </c>
      <c r="Q21" s="17">
        <f t="shared" si="10"/>
        <v>2</v>
      </c>
      <c r="R21" s="17">
        <f t="shared" si="11"/>
        <v>38</v>
      </c>
    </row>
    <row r="22" spans="1:18" s="19" customFormat="1">
      <c r="A22" s="20"/>
      <c r="B22" s="41"/>
      <c r="C22" s="16">
        <f t="shared" si="12"/>
        <v>0.10972222222222222</v>
      </c>
      <c r="D22" s="16">
        <f t="shared" si="0"/>
        <v>0.12361111111111112</v>
      </c>
      <c r="E22" s="30">
        <v>900</v>
      </c>
      <c r="F22" s="30">
        <v>300</v>
      </c>
      <c r="G22" s="18">
        <f t="shared" si="1"/>
        <v>0.11458333333333333</v>
      </c>
      <c r="I22" s="17">
        <f t="shared" si="2"/>
        <v>0</v>
      </c>
      <c r="J22" s="17">
        <f t="shared" si="3"/>
        <v>0</v>
      </c>
      <c r="K22" s="17">
        <f t="shared" si="4"/>
        <v>0</v>
      </c>
      <c r="L22" s="17">
        <f t="shared" si="5"/>
        <v>0</v>
      </c>
      <c r="M22" s="17">
        <f t="shared" si="6"/>
        <v>0</v>
      </c>
      <c r="N22" s="17">
        <f t="shared" si="7"/>
        <v>0</v>
      </c>
      <c r="O22" s="17">
        <f t="shared" si="8"/>
        <v>0</v>
      </c>
      <c r="P22" s="17">
        <f t="shared" si="9"/>
        <v>2.9666666666666668</v>
      </c>
      <c r="Q22" s="17">
        <f t="shared" si="10"/>
        <v>2</v>
      </c>
      <c r="R22" s="17">
        <f t="shared" si="11"/>
        <v>58</v>
      </c>
    </row>
    <row r="23" spans="1:18" s="19" customFormat="1">
      <c r="A23" s="20"/>
      <c r="B23" s="41"/>
      <c r="C23" s="16">
        <f t="shared" si="12"/>
        <v>0.12361111111111112</v>
      </c>
      <c r="D23" s="16">
        <f t="shared" si="0"/>
        <v>0.13749999999999998</v>
      </c>
      <c r="E23" s="30">
        <v>900</v>
      </c>
      <c r="F23" s="30">
        <v>300</v>
      </c>
      <c r="G23" s="18">
        <f t="shared" si="1"/>
        <v>0.12847222222222221</v>
      </c>
      <c r="I23" s="17">
        <f t="shared" si="2"/>
        <v>0</v>
      </c>
      <c r="J23" s="17">
        <f t="shared" si="3"/>
        <v>0</v>
      </c>
      <c r="K23" s="17">
        <f t="shared" si="4"/>
        <v>0</v>
      </c>
      <c r="L23" s="17">
        <f t="shared" si="5"/>
        <v>0</v>
      </c>
      <c r="M23" s="17">
        <f t="shared" si="6"/>
        <v>0</v>
      </c>
      <c r="N23" s="17">
        <f t="shared" si="7"/>
        <v>0</v>
      </c>
      <c r="O23" s="17">
        <f t="shared" si="8"/>
        <v>0</v>
      </c>
      <c r="P23" s="17">
        <f t="shared" si="9"/>
        <v>3.3</v>
      </c>
      <c r="Q23" s="17">
        <f t="shared" si="10"/>
        <v>3</v>
      </c>
      <c r="R23" s="17">
        <f t="shared" si="11"/>
        <v>18</v>
      </c>
    </row>
    <row r="24" spans="1:18" s="19" customFormat="1">
      <c r="A24" s="20"/>
      <c r="B24" s="41"/>
      <c r="C24" s="16">
        <f t="shared" si="12"/>
        <v>0.13749999999999998</v>
      </c>
      <c r="D24" s="16">
        <f t="shared" si="0"/>
        <v>0.15138888888888888</v>
      </c>
      <c r="E24" s="30">
        <v>900</v>
      </c>
      <c r="F24" s="30">
        <v>300</v>
      </c>
      <c r="G24" s="18">
        <f t="shared" si="1"/>
        <v>0.1423611111111111</v>
      </c>
      <c r="I24" s="17">
        <f t="shared" si="2"/>
        <v>0</v>
      </c>
      <c r="J24" s="17">
        <f t="shared" si="3"/>
        <v>0</v>
      </c>
      <c r="K24" s="17">
        <f t="shared" si="4"/>
        <v>0</v>
      </c>
      <c r="L24" s="17">
        <f t="shared" si="5"/>
        <v>0</v>
      </c>
      <c r="M24" s="17">
        <f t="shared" si="6"/>
        <v>0</v>
      </c>
      <c r="N24" s="17">
        <f t="shared" si="7"/>
        <v>0</v>
      </c>
      <c r="O24" s="17">
        <f t="shared" si="8"/>
        <v>0</v>
      </c>
      <c r="P24" s="17">
        <f t="shared" si="9"/>
        <v>3.6333333333333333</v>
      </c>
      <c r="Q24" s="17">
        <f t="shared" si="10"/>
        <v>3</v>
      </c>
      <c r="R24" s="17">
        <f t="shared" si="11"/>
        <v>38</v>
      </c>
    </row>
    <row r="25" spans="1:18" s="19" customFormat="1">
      <c r="A25" s="20"/>
      <c r="B25" s="41"/>
      <c r="C25" s="16">
        <f t="shared" si="12"/>
        <v>0.15138888888888888</v>
      </c>
      <c r="D25" s="16">
        <f t="shared" si="0"/>
        <v>0.16527777777777777</v>
      </c>
      <c r="E25" s="30">
        <v>900</v>
      </c>
      <c r="F25" s="30">
        <v>300</v>
      </c>
      <c r="G25" s="18">
        <f t="shared" si="1"/>
        <v>0.15625</v>
      </c>
      <c r="I25" s="17">
        <f t="shared" si="2"/>
        <v>0</v>
      </c>
      <c r="J25" s="17">
        <f t="shared" si="3"/>
        <v>0</v>
      </c>
      <c r="K25" s="17">
        <f t="shared" si="4"/>
        <v>0</v>
      </c>
      <c r="L25" s="17">
        <f t="shared" si="5"/>
        <v>0</v>
      </c>
      <c r="M25" s="17">
        <f t="shared" si="6"/>
        <v>0</v>
      </c>
      <c r="N25" s="17">
        <f t="shared" si="7"/>
        <v>0</v>
      </c>
      <c r="O25" s="17">
        <f t="shared" si="8"/>
        <v>0</v>
      </c>
      <c r="P25" s="17">
        <f t="shared" si="9"/>
        <v>3.9666666666666668</v>
      </c>
      <c r="Q25" s="17">
        <f t="shared" si="10"/>
        <v>3</v>
      </c>
      <c r="R25" s="17">
        <f t="shared" si="11"/>
        <v>58</v>
      </c>
    </row>
    <row r="26" spans="1:18" s="19" customFormat="1">
      <c r="A26" s="20"/>
      <c r="B26" s="41"/>
      <c r="C26" s="16">
        <f t="shared" si="12"/>
        <v>0.16527777777777777</v>
      </c>
      <c r="D26" s="16">
        <f t="shared" si="0"/>
        <v>0.17916666666666667</v>
      </c>
      <c r="E26" s="30">
        <v>900</v>
      </c>
      <c r="F26" s="30">
        <v>300</v>
      </c>
      <c r="G26" s="18">
        <f t="shared" si="1"/>
        <v>0.17013888888888887</v>
      </c>
      <c r="I26" s="17">
        <f t="shared" si="2"/>
        <v>0</v>
      </c>
      <c r="J26" s="17">
        <f t="shared" si="3"/>
        <v>0</v>
      </c>
      <c r="K26" s="17">
        <f t="shared" si="4"/>
        <v>0</v>
      </c>
      <c r="L26" s="17">
        <f t="shared" si="5"/>
        <v>0</v>
      </c>
      <c r="M26" s="17">
        <f t="shared" si="6"/>
        <v>0</v>
      </c>
      <c r="N26" s="17">
        <f t="shared" si="7"/>
        <v>0</v>
      </c>
      <c r="O26" s="17">
        <f t="shared" si="8"/>
        <v>0</v>
      </c>
      <c r="P26" s="17">
        <f t="shared" si="9"/>
        <v>4.3</v>
      </c>
      <c r="Q26" s="17">
        <f t="shared" si="10"/>
        <v>4</v>
      </c>
      <c r="R26" s="17">
        <f t="shared" si="11"/>
        <v>18</v>
      </c>
    </row>
    <row r="27" spans="1:18" s="19" customFormat="1">
      <c r="B27" s="26"/>
      <c r="C27" s="16"/>
      <c r="D27" s="16"/>
    </row>
    <row r="28" spans="1:18" s="19" customFormat="1">
      <c r="B28" s="26"/>
      <c r="C28" s="16"/>
      <c r="D28" s="16"/>
      <c r="H28" s="21" t="s">
        <v>29</v>
      </c>
      <c r="I28" s="22">
        <f t="shared" ref="I28:O28" si="13">SUM(I2:I26)</f>
        <v>0</v>
      </c>
      <c r="J28" s="22">
        <f t="shared" si="13"/>
        <v>0</v>
      </c>
      <c r="K28" s="22">
        <f t="shared" si="13"/>
        <v>0</v>
      </c>
      <c r="L28" s="22">
        <f t="shared" si="13"/>
        <v>0</v>
      </c>
      <c r="M28" s="22">
        <f t="shared" si="13"/>
        <v>0</v>
      </c>
      <c r="N28" s="22">
        <f t="shared" si="13"/>
        <v>0</v>
      </c>
      <c r="O28" s="22">
        <f t="shared" si="13"/>
        <v>0</v>
      </c>
    </row>
    <row r="29" spans="1:18">
      <c r="B29" s="1"/>
      <c r="C29" s="5"/>
      <c r="D29" s="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C3" sqref="C3"/>
    </sheetView>
  </sheetViews>
  <sheetFormatPr baseColWidth="10" defaultRowHeight="15" x14ac:dyDescent="0"/>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c r="B2" s="26" t="e">
        <f>VLOOKUP(A2,'APPENDIX A'!$A$2:'APPENDIX A'!$C$127,2,0)</f>
        <v>#N/A</v>
      </c>
      <c r="C2" s="15">
        <f>'Summary MARCH 2014'!M10</f>
        <v>0.83194444444444438</v>
      </c>
      <c r="D2" s="29">
        <f t="shared" ref="D2:D26" si="0">TIME(Q2,R2,0)</f>
        <v>0.84583333333333333</v>
      </c>
      <c r="E2" s="30">
        <v>900</v>
      </c>
      <c r="F2" s="30">
        <v>300</v>
      </c>
      <c r="G2" s="31">
        <f t="shared" ref="G2:G26" si="1">TIME(HOUR(C2),MINUTE(C2)+E2/120,0)</f>
        <v>0.83680555555555547</v>
      </c>
      <c r="H2" s="41" t="e">
        <f>VLOOKUP(A2,'APPENDIX C'!$A$2:'APPENDIX C'!$B$357,2,0)</f>
        <v>#N/A</v>
      </c>
      <c r="I2" s="30">
        <f t="shared" ref="I2:I26" si="2">IF(MID(A2,1,2)="RM",E2+F2,0)</f>
        <v>0</v>
      </c>
      <c r="J2" s="30">
        <f t="shared" ref="J2:J26" si="3">IF(MID(A2,1,2)="MP",0,IF(MID(A2,1,1)="M",E2+F2,0))</f>
        <v>0</v>
      </c>
      <c r="K2" s="30">
        <f t="shared" ref="K2:K26" si="4">IF(MID(A2,1,2)="KP",E2+F2,0)</f>
        <v>0</v>
      </c>
      <c r="L2" s="30">
        <f t="shared" ref="L2:L26" si="5">IF(MID(A2,1,2)="MP",E2+F2,0)</f>
        <v>0</v>
      </c>
      <c r="M2" s="30">
        <f t="shared" ref="M2:M26" si="6">IF(MID(A2,1,2)="OC",E2+F2,0)</f>
        <v>0</v>
      </c>
      <c r="N2" s="30">
        <f t="shared" ref="N2:N26" si="7">IF(MID(A2,1,2)="AS",E2+F2,0)</f>
        <v>0</v>
      </c>
      <c r="O2" s="30">
        <f t="shared" ref="O2:O26" si="8">IF(MID(A2,1,2)="IP",E2+F2,0)</f>
        <v>0</v>
      </c>
      <c r="P2" s="30">
        <f t="shared" ref="P2:P26" si="9">HOUR(C2)+(MINUTE(C2)+(E2+F2)/60)/60</f>
        <v>20.3</v>
      </c>
      <c r="Q2" s="30">
        <f t="shared" ref="Q2:Q26" si="10">INT(P2)</f>
        <v>20</v>
      </c>
      <c r="R2" s="30">
        <f t="shared" ref="R2:R26" si="11">ROUND(((P2-Q2)*60),0)</f>
        <v>18</v>
      </c>
    </row>
    <row r="3" spans="1:18" s="19" customFormat="1">
      <c r="A3" s="20"/>
      <c r="B3" s="41"/>
      <c r="C3" s="16">
        <f t="shared" ref="C3:C26" si="12">D2</f>
        <v>0.84583333333333333</v>
      </c>
      <c r="D3" s="16">
        <f t="shared" si="0"/>
        <v>0.85972222222222217</v>
      </c>
      <c r="E3" s="30">
        <v>900</v>
      </c>
      <c r="F3" s="30">
        <v>300</v>
      </c>
      <c r="G3" s="18">
        <f t="shared" si="1"/>
        <v>0.85069444444444453</v>
      </c>
      <c r="I3" s="17">
        <f t="shared" si="2"/>
        <v>0</v>
      </c>
      <c r="J3" s="17">
        <f t="shared" si="3"/>
        <v>0</v>
      </c>
      <c r="K3" s="17">
        <f t="shared" si="4"/>
        <v>0</v>
      </c>
      <c r="L3" s="17">
        <f t="shared" si="5"/>
        <v>0</v>
      </c>
      <c r="M3" s="17">
        <f t="shared" si="6"/>
        <v>0</v>
      </c>
      <c r="N3" s="17">
        <f t="shared" si="7"/>
        <v>0</v>
      </c>
      <c r="O3" s="17">
        <f t="shared" si="8"/>
        <v>0</v>
      </c>
      <c r="P3" s="17">
        <f t="shared" si="9"/>
        <v>20.633333333333333</v>
      </c>
      <c r="Q3" s="17">
        <f t="shared" si="10"/>
        <v>20</v>
      </c>
      <c r="R3" s="17">
        <f t="shared" si="11"/>
        <v>38</v>
      </c>
    </row>
    <row r="4" spans="1:18" s="19" customFormat="1">
      <c r="A4" s="20"/>
      <c r="B4" s="41"/>
      <c r="C4" s="16">
        <f t="shared" si="12"/>
        <v>0.85972222222222217</v>
      </c>
      <c r="D4" s="16">
        <f t="shared" si="0"/>
        <v>0.87361111111111101</v>
      </c>
      <c r="E4" s="30">
        <v>900</v>
      </c>
      <c r="F4" s="30">
        <v>300</v>
      </c>
      <c r="G4" s="18">
        <f t="shared" si="1"/>
        <v>0.86458333333333337</v>
      </c>
      <c r="I4" s="17">
        <f t="shared" si="2"/>
        <v>0</v>
      </c>
      <c r="J4" s="17">
        <f t="shared" si="3"/>
        <v>0</v>
      </c>
      <c r="K4" s="17">
        <f t="shared" si="4"/>
        <v>0</v>
      </c>
      <c r="L4" s="17">
        <f t="shared" si="5"/>
        <v>0</v>
      </c>
      <c r="M4" s="17">
        <f t="shared" si="6"/>
        <v>0</v>
      </c>
      <c r="N4" s="17">
        <f t="shared" si="7"/>
        <v>0</v>
      </c>
      <c r="O4" s="17">
        <f t="shared" si="8"/>
        <v>0</v>
      </c>
      <c r="P4" s="17">
        <f t="shared" si="9"/>
        <v>20.966666666666665</v>
      </c>
      <c r="Q4" s="17">
        <f t="shared" si="10"/>
        <v>20</v>
      </c>
      <c r="R4" s="17">
        <f t="shared" si="11"/>
        <v>58</v>
      </c>
    </row>
    <row r="5" spans="1:18" s="19" customFormat="1">
      <c r="A5" s="20"/>
      <c r="B5" s="41"/>
      <c r="C5" s="16">
        <f t="shared" si="12"/>
        <v>0.87361111111111101</v>
      </c>
      <c r="D5" s="16">
        <f t="shared" si="0"/>
        <v>0.88750000000000007</v>
      </c>
      <c r="E5" s="30">
        <v>900</v>
      </c>
      <c r="F5" s="30">
        <v>300</v>
      </c>
      <c r="G5" s="18">
        <f t="shared" si="1"/>
        <v>0.87847222222222221</v>
      </c>
      <c r="I5" s="17">
        <f t="shared" si="2"/>
        <v>0</v>
      </c>
      <c r="J5" s="17">
        <f t="shared" si="3"/>
        <v>0</v>
      </c>
      <c r="K5" s="17">
        <f t="shared" si="4"/>
        <v>0</v>
      </c>
      <c r="L5" s="17">
        <f t="shared" si="5"/>
        <v>0</v>
      </c>
      <c r="M5" s="17">
        <f t="shared" si="6"/>
        <v>0</v>
      </c>
      <c r="N5" s="17">
        <f t="shared" si="7"/>
        <v>0</v>
      </c>
      <c r="O5" s="17">
        <f t="shared" si="8"/>
        <v>0</v>
      </c>
      <c r="P5" s="17">
        <f t="shared" si="9"/>
        <v>21.3</v>
      </c>
      <c r="Q5" s="17">
        <f t="shared" si="10"/>
        <v>21</v>
      </c>
      <c r="R5" s="17">
        <f t="shared" si="11"/>
        <v>18</v>
      </c>
    </row>
    <row r="6" spans="1:18" s="19" customFormat="1">
      <c r="A6" s="20"/>
      <c r="B6" s="41"/>
      <c r="C6" s="16">
        <f t="shared" si="12"/>
        <v>0.88750000000000007</v>
      </c>
      <c r="D6" s="16">
        <f t="shared" si="0"/>
        <v>0.90138888888888891</v>
      </c>
      <c r="E6" s="30">
        <v>900</v>
      </c>
      <c r="F6" s="30">
        <v>300</v>
      </c>
      <c r="G6" s="18">
        <f t="shared" si="1"/>
        <v>0.89236111111111116</v>
      </c>
      <c r="I6" s="17">
        <f t="shared" si="2"/>
        <v>0</v>
      </c>
      <c r="J6" s="17">
        <f t="shared" si="3"/>
        <v>0</v>
      </c>
      <c r="K6" s="17">
        <f t="shared" si="4"/>
        <v>0</v>
      </c>
      <c r="L6" s="17">
        <f t="shared" si="5"/>
        <v>0</v>
      </c>
      <c r="M6" s="17">
        <f t="shared" si="6"/>
        <v>0</v>
      </c>
      <c r="N6" s="17">
        <f t="shared" si="7"/>
        <v>0</v>
      </c>
      <c r="O6" s="17">
        <f t="shared" si="8"/>
        <v>0</v>
      </c>
      <c r="P6" s="17">
        <f t="shared" si="9"/>
        <v>21.633333333333333</v>
      </c>
      <c r="Q6" s="17">
        <f t="shared" si="10"/>
        <v>21</v>
      </c>
      <c r="R6" s="17">
        <f t="shared" si="11"/>
        <v>38</v>
      </c>
    </row>
    <row r="7" spans="1:18" s="19" customFormat="1">
      <c r="A7" s="20"/>
      <c r="B7" s="41"/>
      <c r="C7" s="16">
        <f t="shared" si="12"/>
        <v>0.90138888888888891</v>
      </c>
      <c r="D7" s="16">
        <f t="shared" si="0"/>
        <v>0.91527777777777775</v>
      </c>
      <c r="E7" s="30">
        <v>900</v>
      </c>
      <c r="F7" s="30">
        <v>300</v>
      </c>
      <c r="G7" s="18">
        <f t="shared" si="1"/>
        <v>0.90625</v>
      </c>
      <c r="I7" s="17">
        <f t="shared" si="2"/>
        <v>0</v>
      </c>
      <c r="J7" s="17">
        <f t="shared" si="3"/>
        <v>0</v>
      </c>
      <c r="K7" s="17">
        <f t="shared" si="4"/>
        <v>0</v>
      </c>
      <c r="L7" s="17">
        <f t="shared" si="5"/>
        <v>0</v>
      </c>
      <c r="M7" s="17">
        <f t="shared" si="6"/>
        <v>0</v>
      </c>
      <c r="N7" s="17">
        <f t="shared" si="7"/>
        <v>0</v>
      </c>
      <c r="O7" s="17">
        <f t="shared" si="8"/>
        <v>0</v>
      </c>
      <c r="P7" s="17">
        <f t="shared" si="9"/>
        <v>21.966666666666665</v>
      </c>
      <c r="Q7" s="17">
        <f t="shared" si="10"/>
        <v>21</v>
      </c>
      <c r="R7" s="17">
        <f t="shared" si="11"/>
        <v>58</v>
      </c>
    </row>
    <row r="8" spans="1:18" s="19" customFormat="1">
      <c r="A8" s="20"/>
      <c r="B8" s="41"/>
      <c r="C8" s="16">
        <f t="shared" si="12"/>
        <v>0.91527777777777775</v>
      </c>
      <c r="D8" s="16">
        <f t="shared" si="0"/>
        <v>0.9291666666666667</v>
      </c>
      <c r="E8" s="30">
        <v>900</v>
      </c>
      <c r="F8" s="30">
        <v>300</v>
      </c>
      <c r="G8" s="18">
        <f t="shared" si="1"/>
        <v>0.92013888888888884</v>
      </c>
      <c r="I8" s="17">
        <f t="shared" si="2"/>
        <v>0</v>
      </c>
      <c r="J8" s="17">
        <f t="shared" si="3"/>
        <v>0</v>
      </c>
      <c r="K8" s="17">
        <f t="shared" si="4"/>
        <v>0</v>
      </c>
      <c r="L8" s="17">
        <f t="shared" si="5"/>
        <v>0</v>
      </c>
      <c r="M8" s="17">
        <f t="shared" si="6"/>
        <v>0</v>
      </c>
      <c r="N8" s="17">
        <f t="shared" si="7"/>
        <v>0</v>
      </c>
      <c r="O8" s="17">
        <f t="shared" si="8"/>
        <v>0</v>
      </c>
      <c r="P8" s="17">
        <f t="shared" si="9"/>
        <v>22.3</v>
      </c>
      <c r="Q8" s="17">
        <f t="shared" si="10"/>
        <v>22</v>
      </c>
      <c r="R8" s="17">
        <f t="shared" si="11"/>
        <v>18</v>
      </c>
    </row>
    <row r="9" spans="1:18" s="19" customFormat="1">
      <c r="A9" s="20"/>
      <c r="B9" s="41"/>
      <c r="C9" s="16">
        <f t="shared" si="12"/>
        <v>0.9291666666666667</v>
      </c>
      <c r="D9" s="16">
        <f t="shared" si="0"/>
        <v>0.94305555555555554</v>
      </c>
      <c r="E9" s="30">
        <v>900</v>
      </c>
      <c r="F9" s="30">
        <v>300</v>
      </c>
      <c r="G9" s="18">
        <f t="shared" si="1"/>
        <v>0.93402777777777779</v>
      </c>
      <c r="I9" s="17">
        <f t="shared" si="2"/>
        <v>0</v>
      </c>
      <c r="J9" s="17">
        <f t="shared" si="3"/>
        <v>0</v>
      </c>
      <c r="K9" s="17">
        <f t="shared" si="4"/>
        <v>0</v>
      </c>
      <c r="L9" s="17">
        <f t="shared" si="5"/>
        <v>0</v>
      </c>
      <c r="M9" s="17">
        <f t="shared" si="6"/>
        <v>0</v>
      </c>
      <c r="N9" s="17">
        <f t="shared" si="7"/>
        <v>0</v>
      </c>
      <c r="O9" s="17">
        <f t="shared" si="8"/>
        <v>0</v>
      </c>
      <c r="P9" s="17">
        <f t="shared" si="9"/>
        <v>22.633333333333333</v>
      </c>
      <c r="Q9" s="17">
        <f t="shared" si="10"/>
        <v>22</v>
      </c>
      <c r="R9" s="17">
        <f t="shared" si="11"/>
        <v>38</v>
      </c>
    </row>
    <row r="10" spans="1:18" s="19" customFormat="1">
      <c r="A10" s="20"/>
      <c r="B10" s="41"/>
      <c r="C10" s="16">
        <f t="shared" si="12"/>
        <v>0.94305555555555554</v>
      </c>
      <c r="D10" s="16">
        <f t="shared" si="0"/>
        <v>0.95694444444444438</v>
      </c>
      <c r="E10" s="30">
        <v>900</v>
      </c>
      <c r="F10" s="30">
        <v>300</v>
      </c>
      <c r="G10" s="18">
        <f t="shared" si="1"/>
        <v>0.94791666666666663</v>
      </c>
      <c r="I10" s="17">
        <f t="shared" si="2"/>
        <v>0</v>
      </c>
      <c r="J10" s="17">
        <f t="shared" si="3"/>
        <v>0</v>
      </c>
      <c r="K10" s="17">
        <f t="shared" si="4"/>
        <v>0</v>
      </c>
      <c r="L10" s="17">
        <f t="shared" si="5"/>
        <v>0</v>
      </c>
      <c r="M10" s="17">
        <f t="shared" si="6"/>
        <v>0</v>
      </c>
      <c r="N10" s="17">
        <f t="shared" si="7"/>
        <v>0</v>
      </c>
      <c r="O10" s="17">
        <f t="shared" si="8"/>
        <v>0</v>
      </c>
      <c r="P10" s="17">
        <f t="shared" si="9"/>
        <v>22.966666666666665</v>
      </c>
      <c r="Q10" s="17">
        <f t="shared" si="10"/>
        <v>22</v>
      </c>
      <c r="R10" s="17">
        <f t="shared" si="11"/>
        <v>58</v>
      </c>
    </row>
    <row r="11" spans="1:18" s="19" customFormat="1">
      <c r="A11" s="20"/>
      <c r="B11" s="41"/>
      <c r="C11" s="16">
        <f t="shared" si="12"/>
        <v>0.95694444444444438</v>
      </c>
      <c r="D11" s="16">
        <f t="shared" si="0"/>
        <v>0.97083333333333333</v>
      </c>
      <c r="E11" s="30">
        <v>900</v>
      </c>
      <c r="F11" s="30">
        <v>300</v>
      </c>
      <c r="G11" s="18">
        <f t="shared" si="1"/>
        <v>0.96180555555555547</v>
      </c>
      <c r="I11" s="17">
        <f t="shared" si="2"/>
        <v>0</v>
      </c>
      <c r="J11" s="17">
        <f t="shared" si="3"/>
        <v>0</v>
      </c>
      <c r="K11" s="17">
        <f t="shared" si="4"/>
        <v>0</v>
      </c>
      <c r="L11" s="17">
        <f t="shared" si="5"/>
        <v>0</v>
      </c>
      <c r="M11" s="17">
        <f t="shared" si="6"/>
        <v>0</v>
      </c>
      <c r="N11" s="17">
        <f t="shared" si="7"/>
        <v>0</v>
      </c>
      <c r="O11" s="17">
        <f t="shared" si="8"/>
        <v>0</v>
      </c>
      <c r="P11" s="17">
        <f t="shared" si="9"/>
        <v>23.3</v>
      </c>
      <c r="Q11" s="17">
        <f t="shared" si="10"/>
        <v>23</v>
      </c>
      <c r="R11" s="17">
        <f t="shared" si="11"/>
        <v>18</v>
      </c>
    </row>
    <row r="12" spans="1:18" s="19" customFormat="1">
      <c r="A12" s="20"/>
      <c r="B12" s="41"/>
      <c r="C12" s="16">
        <f t="shared" si="12"/>
        <v>0.97083333333333333</v>
      </c>
      <c r="D12" s="16">
        <f t="shared" si="0"/>
        <v>0.98472222222222217</v>
      </c>
      <c r="E12" s="30">
        <v>900</v>
      </c>
      <c r="F12" s="30">
        <v>300</v>
      </c>
      <c r="G12" s="18">
        <f t="shared" si="1"/>
        <v>0.97569444444444453</v>
      </c>
      <c r="I12" s="17">
        <f t="shared" si="2"/>
        <v>0</v>
      </c>
      <c r="J12" s="17">
        <f t="shared" si="3"/>
        <v>0</v>
      </c>
      <c r="K12" s="17">
        <f t="shared" si="4"/>
        <v>0</v>
      </c>
      <c r="L12" s="17">
        <f t="shared" si="5"/>
        <v>0</v>
      </c>
      <c r="M12" s="17">
        <f t="shared" si="6"/>
        <v>0</v>
      </c>
      <c r="N12" s="17">
        <f t="shared" si="7"/>
        <v>0</v>
      </c>
      <c r="O12" s="17">
        <f t="shared" si="8"/>
        <v>0</v>
      </c>
      <c r="P12" s="17">
        <f t="shared" si="9"/>
        <v>23.633333333333333</v>
      </c>
      <c r="Q12" s="17">
        <f t="shared" si="10"/>
        <v>23</v>
      </c>
      <c r="R12" s="17">
        <f t="shared" si="11"/>
        <v>38</v>
      </c>
    </row>
    <row r="13" spans="1:18" s="19" customFormat="1">
      <c r="A13" s="20"/>
      <c r="B13" s="41"/>
      <c r="C13" s="16">
        <f t="shared" si="12"/>
        <v>0.98472222222222217</v>
      </c>
      <c r="D13" s="16">
        <f t="shared" si="0"/>
        <v>0.99861111111111101</v>
      </c>
      <c r="E13" s="30">
        <v>900</v>
      </c>
      <c r="F13" s="30">
        <v>300</v>
      </c>
      <c r="G13" s="18">
        <f t="shared" si="1"/>
        <v>0.98958333333333337</v>
      </c>
      <c r="I13" s="17">
        <f t="shared" si="2"/>
        <v>0</v>
      </c>
      <c r="J13" s="17">
        <f t="shared" si="3"/>
        <v>0</v>
      </c>
      <c r="K13" s="17">
        <f t="shared" si="4"/>
        <v>0</v>
      </c>
      <c r="L13" s="17">
        <f t="shared" si="5"/>
        <v>0</v>
      </c>
      <c r="M13" s="17">
        <f t="shared" si="6"/>
        <v>0</v>
      </c>
      <c r="N13" s="17">
        <f t="shared" si="7"/>
        <v>0</v>
      </c>
      <c r="O13" s="17">
        <f t="shared" si="8"/>
        <v>0</v>
      </c>
      <c r="P13" s="17">
        <f t="shared" si="9"/>
        <v>23.966666666666665</v>
      </c>
      <c r="Q13" s="17">
        <f t="shared" si="10"/>
        <v>23</v>
      </c>
      <c r="R13" s="17">
        <f t="shared" si="11"/>
        <v>58</v>
      </c>
    </row>
    <row r="14" spans="1:18" s="19" customFormat="1">
      <c r="A14" s="20"/>
      <c r="B14" s="41"/>
      <c r="C14" s="16">
        <f t="shared" si="12"/>
        <v>0.99861111111111101</v>
      </c>
      <c r="D14" s="16">
        <f t="shared" si="0"/>
        <v>1.2499999999999956E-2</v>
      </c>
      <c r="E14" s="30">
        <v>900</v>
      </c>
      <c r="F14" s="30">
        <v>300</v>
      </c>
      <c r="G14" s="18">
        <f t="shared" si="1"/>
        <v>3.4722222222220989E-3</v>
      </c>
      <c r="I14" s="17">
        <f t="shared" si="2"/>
        <v>0</v>
      </c>
      <c r="J14" s="17">
        <f t="shared" si="3"/>
        <v>0</v>
      </c>
      <c r="K14" s="17">
        <f t="shared" si="4"/>
        <v>0</v>
      </c>
      <c r="L14" s="17">
        <f t="shared" si="5"/>
        <v>0</v>
      </c>
      <c r="M14" s="17">
        <f t="shared" si="6"/>
        <v>0</v>
      </c>
      <c r="N14" s="17">
        <f t="shared" si="7"/>
        <v>0</v>
      </c>
      <c r="O14" s="17">
        <f t="shared" si="8"/>
        <v>0</v>
      </c>
      <c r="P14" s="17">
        <f t="shared" si="9"/>
        <v>24.3</v>
      </c>
      <c r="Q14" s="17">
        <f t="shared" si="10"/>
        <v>24</v>
      </c>
      <c r="R14" s="17">
        <f t="shared" si="11"/>
        <v>18</v>
      </c>
    </row>
    <row r="15" spans="1:18" s="19" customFormat="1">
      <c r="A15" s="20"/>
      <c r="B15" s="41"/>
      <c r="C15" s="16">
        <f t="shared" si="12"/>
        <v>1.2499999999999956E-2</v>
      </c>
      <c r="D15" s="16">
        <f t="shared" si="0"/>
        <v>2.6388888888888889E-2</v>
      </c>
      <c r="E15" s="30">
        <v>900</v>
      </c>
      <c r="F15" s="30">
        <v>300</v>
      </c>
      <c r="G15" s="18">
        <f t="shared" si="1"/>
        <v>1.7361111111111112E-2</v>
      </c>
      <c r="I15" s="17">
        <f t="shared" si="2"/>
        <v>0</v>
      </c>
      <c r="J15" s="17">
        <f t="shared" si="3"/>
        <v>0</v>
      </c>
      <c r="K15" s="17">
        <f t="shared" si="4"/>
        <v>0</v>
      </c>
      <c r="L15" s="17">
        <f t="shared" si="5"/>
        <v>0</v>
      </c>
      <c r="M15" s="17">
        <f t="shared" si="6"/>
        <v>0</v>
      </c>
      <c r="N15" s="17">
        <f t="shared" si="7"/>
        <v>0</v>
      </c>
      <c r="O15" s="17">
        <f t="shared" si="8"/>
        <v>0</v>
      </c>
      <c r="P15" s="17">
        <f t="shared" si="9"/>
        <v>0.6333333333333333</v>
      </c>
      <c r="Q15" s="17">
        <f t="shared" si="10"/>
        <v>0</v>
      </c>
      <c r="R15" s="17">
        <f t="shared" si="11"/>
        <v>38</v>
      </c>
    </row>
    <row r="16" spans="1:18" s="19" customFormat="1">
      <c r="A16" s="20"/>
      <c r="B16" s="41"/>
      <c r="C16" s="16">
        <f t="shared" si="12"/>
        <v>2.6388888888888889E-2</v>
      </c>
      <c r="D16" s="16">
        <f t="shared" si="0"/>
        <v>4.027777777777778E-2</v>
      </c>
      <c r="E16" s="30">
        <v>900</v>
      </c>
      <c r="F16" s="30">
        <v>300</v>
      </c>
      <c r="G16" s="18">
        <f t="shared" si="1"/>
        <v>3.125E-2</v>
      </c>
      <c r="I16" s="17">
        <f t="shared" si="2"/>
        <v>0</v>
      </c>
      <c r="J16" s="17">
        <f t="shared" si="3"/>
        <v>0</v>
      </c>
      <c r="K16" s="17">
        <f t="shared" si="4"/>
        <v>0</v>
      </c>
      <c r="L16" s="17">
        <f t="shared" si="5"/>
        <v>0</v>
      </c>
      <c r="M16" s="17">
        <f t="shared" si="6"/>
        <v>0</v>
      </c>
      <c r="N16" s="17">
        <f t="shared" si="7"/>
        <v>0</v>
      </c>
      <c r="O16" s="17">
        <f t="shared" si="8"/>
        <v>0</v>
      </c>
      <c r="P16" s="17">
        <f t="shared" si="9"/>
        <v>0.96666666666666667</v>
      </c>
      <c r="Q16" s="17">
        <f t="shared" si="10"/>
        <v>0</v>
      </c>
      <c r="R16" s="17">
        <f t="shared" si="11"/>
        <v>58</v>
      </c>
    </row>
    <row r="17" spans="1:18" s="19" customFormat="1">
      <c r="A17" s="20"/>
      <c r="B17" s="41"/>
      <c r="C17" s="16">
        <f t="shared" si="12"/>
        <v>4.027777777777778E-2</v>
      </c>
      <c r="D17" s="16">
        <f t="shared" si="0"/>
        <v>5.4166666666666669E-2</v>
      </c>
      <c r="E17" s="30">
        <v>900</v>
      </c>
      <c r="F17" s="30">
        <v>300</v>
      </c>
      <c r="G17" s="18">
        <f t="shared" si="1"/>
        <v>4.5138888888888888E-2</v>
      </c>
      <c r="I17" s="17">
        <f t="shared" si="2"/>
        <v>0</v>
      </c>
      <c r="J17" s="17">
        <f t="shared" si="3"/>
        <v>0</v>
      </c>
      <c r="K17" s="17">
        <f t="shared" si="4"/>
        <v>0</v>
      </c>
      <c r="L17" s="17">
        <f t="shared" si="5"/>
        <v>0</v>
      </c>
      <c r="M17" s="17">
        <f t="shared" si="6"/>
        <v>0</v>
      </c>
      <c r="N17" s="17">
        <f t="shared" si="7"/>
        <v>0</v>
      </c>
      <c r="O17" s="17">
        <f t="shared" si="8"/>
        <v>0</v>
      </c>
      <c r="P17" s="17">
        <f t="shared" si="9"/>
        <v>1.3</v>
      </c>
      <c r="Q17" s="17">
        <f t="shared" si="10"/>
        <v>1</v>
      </c>
      <c r="R17" s="17">
        <f t="shared" si="11"/>
        <v>18</v>
      </c>
    </row>
    <row r="18" spans="1:18" s="19" customFormat="1">
      <c r="A18" s="20"/>
      <c r="B18" s="41"/>
      <c r="C18" s="16">
        <f t="shared" si="12"/>
        <v>5.4166666666666669E-2</v>
      </c>
      <c r="D18" s="16">
        <f t="shared" si="0"/>
        <v>6.805555555555555E-2</v>
      </c>
      <c r="E18" s="30">
        <v>900</v>
      </c>
      <c r="F18" s="30">
        <v>300</v>
      </c>
      <c r="G18" s="18">
        <f t="shared" si="1"/>
        <v>5.9027777777777783E-2</v>
      </c>
      <c r="I18" s="17">
        <f t="shared" si="2"/>
        <v>0</v>
      </c>
      <c r="J18" s="17">
        <f t="shared" si="3"/>
        <v>0</v>
      </c>
      <c r="K18" s="17">
        <f t="shared" si="4"/>
        <v>0</v>
      </c>
      <c r="L18" s="17">
        <f t="shared" si="5"/>
        <v>0</v>
      </c>
      <c r="M18" s="17">
        <f t="shared" si="6"/>
        <v>0</v>
      </c>
      <c r="N18" s="17">
        <f t="shared" si="7"/>
        <v>0</v>
      </c>
      <c r="O18" s="17">
        <f t="shared" si="8"/>
        <v>0</v>
      </c>
      <c r="P18" s="17">
        <f t="shared" si="9"/>
        <v>1.6333333333333333</v>
      </c>
      <c r="Q18" s="17">
        <f t="shared" si="10"/>
        <v>1</v>
      </c>
      <c r="R18" s="17">
        <f t="shared" si="11"/>
        <v>38</v>
      </c>
    </row>
    <row r="19" spans="1:18" s="19" customFormat="1">
      <c r="A19" s="20"/>
      <c r="B19" s="41"/>
      <c r="C19" s="16">
        <f t="shared" si="12"/>
        <v>6.805555555555555E-2</v>
      </c>
      <c r="D19" s="16">
        <f t="shared" si="0"/>
        <v>8.1944444444444445E-2</v>
      </c>
      <c r="E19" s="30">
        <v>900</v>
      </c>
      <c r="F19" s="30">
        <v>300</v>
      </c>
      <c r="G19" s="18">
        <f t="shared" si="1"/>
        <v>7.2916666666666671E-2</v>
      </c>
      <c r="I19" s="17">
        <f t="shared" si="2"/>
        <v>0</v>
      </c>
      <c r="J19" s="17">
        <f t="shared" si="3"/>
        <v>0</v>
      </c>
      <c r="K19" s="17">
        <f t="shared" si="4"/>
        <v>0</v>
      </c>
      <c r="L19" s="17">
        <f t="shared" si="5"/>
        <v>0</v>
      </c>
      <c r="M19" s="17">
        <f t="shared" si="6"/>
        <v>0</v>
      </c>
      <c r="N19" s="17">
        <f t="shared" si="7"/>
        <v>0</v>
      </c>
      <c r="O19" s="17">
        <f t="shared" si="8"/>
        <v>0</v>
      </c>
      <c r="P19" s="17">
        <f t="shared" si="9"/>
        <v>1.9666666666666668</v>
      </c>
      <c r="Q19" s="17">
        <f t="shared" si="10"/>
        <v>1</v>
      </c>
      <c r="R19" s="17">
        <f t="shared" si="11"/>
        <v>58</v>
      </c>
    </row>
    <row r="20" spans="1:18" s="19" customFormat="1">
      <c r="A20" s="20"/>
      <c r="B20" s="41"/>
      <c r="C20" s="16">
        <f t="shared" si="12"/>
        <v>8.1944444444444445E-2</v>
      </c>
      <c r="D20" s="16">
        <f t="shared" si="0"/>
        <v>9.5833333333333326E-2</v>
      </c>
      <c r="E20" s="30">
        <v>900</v>
      </c>
      <c r="F20" s="30">
        <v>300</v>
      </c>
      <c r="G20" s="18">
        <f t="shared" si="1"/>
        <v>8.6805555555555539E-2</v>
      </c>
      <c r="I20" s="17">
        <f t="shared" si="2"/>
        <v>0</v>
      </c>
      <c r="J20" s="17">
        <f t="shared" si="3"/>
        <v>0</v>
      </c>
      <c r="K20" s="17">
        <f t="shared" si="4"/>
        <v>0</v>
      </c>
      <c r="L20" s="17">
        <f t="shared" si="5"/>
        <v>0</v>
      </c>
      <c r="M20" s="17">
        <f t="shared" si="6"/>
        <v>0</v>
      </c>
      <c r="N20" s="17">
        <f t="shared" si="7"/>
        <v>0</v>
      </c>
      <c r="O20" s="17">
        <f t="shared" si="8"/>
        <v>0</v>
      </c>
      <c r="P20" s="17">
        <f t="shared" si="9"/>
        <v>2.2999999999999998</v>
      </c>
      <c r="Q20" s="17">
        <f t="shared" si="10"/>
        <v>2</v>
      </c>
      <c r="R20" s="17">
        <f t="shared" si="11"/>
        <v>18</v>
      </c>
    </row>
    <row r="21" spans="1:18" s="19" customFormat="1">
      <c r="A21" s="20"/>
      <c r="B21" s="41"/>
      <c r="C21" s="16">
        <f t="shared" si="12"/>
        <v>9.5833333333333326E-2</v>
      </c>
      <c r="D21" s="16">
        <f t="shared" si="0"/>
        <v>0.10972222222222222</v>
      </c>
      <c r="E21" s="30">
        <v>900</v>
      </c>
      <c r="F21" s="30">
        <v>300</v>
      </c>
      <c r="G21" s="18">
        <f t="shared" si="1"/>
        <v>0.10069444444444443</v>
      </c>
      <c r="I21" s="17">
        <f t="shared" si="2"/>
        <v>0</v>
      </c>
      <c r="J21" s="17">
        <f t="shared" si="3"/>
        <v>0</v>
      </c>
      <c r="K21" s="17">
        <f t="shared" si="4"/>
        <v>0</v>
      </c>
      <c r="L21" s="17">
        <f t="shared" si="5"/>
        <v>0</v>
      </c>
      <c r="M21" s="17">
        <f t="shared" si="6"/>
        <v>0</v>
      </c>
      <c r="N21" s="17">
        <f t="shared" si="7"/>
        <v>0</v>
      </c>
      <c r="O21" s="17">
        <f t="shared" si="8"/>
        <v>0</v>
      </c>
      <c r="P21" s="17">
        <f t="shared" si="9"/>
        <v>2.6333333333333333</v>
      </c>
      <c r="Q21" s="17">
        <f t="shared" si="10"/>
        <v>2</v>
      </c>
      <c r="R21" s="17">
        <f t="shared" si="11"/>
        <v>38</v>
      </c>
    </row>
    <row r="22" spans="1:18" s="19" customFormat="1">
      <c r="A22" s="20"/>
      <c r="B22" s="41"/>
      <c r="C22" s="16">
        <f t="shared" si="12"/>
        <v>0.10972222222222222</v>
      </c>
      <c r="D22" s="16">
        <f t="shared" si="0"/>
        <v>0.12361111111111112</v>
      </c>
      <c r="E22" s="30">
        <v>900</v>
      </c>
      <c r="F22" s="30">
        <v>300</v>
      </c>
      <c r="G22" s="18">
        <f t="shared" si="1"/>
        <v>0.11458333333333333</v>
      </c>
      <c r="I22" s="17">
        <f t="shared" si="2"/>
        <v>0</v>
      </c>
      <c r="J22" s="17">
        <f t="shared" si="3"/>
        <v>0</v>
      </c>
      <c r="K22" s="17">
        <f t="shared" si="4"/>
        <v>0</v>
      </c>
      <c r="L22" s="17">
        <f t="shared" si="5"/>
        <v>0</v>
      </c>
      <c r="M22" s="17">
        <f t="shared" si="6"/>
        <v>0</v>
      </c>
      <c r="N22" s="17">
        <f t="shared" si="7"/>
        <v>0</v>
      </c>
      <c r="O22" s="17">
        <f t="shared" si="8"/>
        <v>0</v>
      </c>
      <c r="P22" s="17">
        <f t="shared" si="9"/>
        <v>2.9666666666666668</v>
      </c>
      <c r="Q22" s="17">
        <f t="shared" si="10"/>
        <v>2</v>
      </c>
      <c r="R22" s="17">
        <f t="shared" si="11"/>
        <v>58</v>
      </c>
    </row>
    <row r="23" spans="1:18" s="19" customFormat="1">
      <c r="A23" s="20"/>
      <c r="B23" s="41"/>
      <c r="C23" s="16">
        <f t="shared" si="12"/>
        <v>0.12361111111111112</v>
      </c>
      <c r="D23" s="16">
        <f t="shared" si="0"/>
        <v>0.13749999999999998</v>
      </c>
      <c r="E23" s="30">
        <v>900</v>
      </c>
      <c r="F23" s="30">
        <v>300</v>
      </c>
      <c r="G23" s="18">
        <f t="shared" si="1"/>
        <v>0.12847222222222221</v>
      </c>
      <c r="I23" s="17">
        <f t="shared" si="2"/>
        <v>0</v>
      </c>
      <c r="J23" s="17">
        <f t="shared" si="3"/>
        <v>0</v>
      </c>
      <c r="K23" s="17">
        <f t="shared" si="4"/>
        <v>0</v>
      </c>
      <c r="L23" s="17">
        <f t="shared" si="5"/>
        <v>0</v>
      </c>
      <c r="M23" s="17">
        <f t="shared" si="6"/>
        <v>0</v>
      </c>
      <c r="N23" s="17">
        <f t="shared" si="7"/>
        <v>0</v>
      </c>
      <c r="O23" s="17">
        <f t="shared" si="8"/>
        <v>0</v>
      </c>
      <c r="P23" s="17">
        <f t="shared" si="9"/>
        <v>3.3</v>
      </c>
      <c r="Q23" s="17">
        <f t="shared" si="10"/>
        <v>3</v>
      </c>
      <c r="R23" s="17">
        <f t="shared" si="11"/>
        <v>18</v>
      </c>
    </row>
    <row r="24" spans="1:18" s="19" customFormat="1">
      <c r="A24" s="20"/>
      <c r="B24" s="41"/>
      <c r="C24" s="16">
        <f t="shared" si="12"/>
        <v>0.13749999999999998</v>
      </c>
      <c r="D24" s="16">
        <f t="shared" si="0"/>
        <v>0.15138888888888888</v>
      </c>
      <c r="E24" s="30">
        <v>900</v>
      </c>
      <c r="F24" s="30">
        <v>300</v>
      </c>
      <c r="G24" s="18">
        <f t="shared" si="1"/>
        <v>0.1423611111111111</v>
      </c>
      <c r="I24" s="17">
        <f t="shared" si="2"/>
        <v>0</v>
      </c>
      <c r="J24" s="17">
        <f t="shared" si="3"/>
        <v>0</v>
      </c>
      <c r="K24" s="17">
        <f t="shared" si="4"/>
        <v>0</v>
      </c>
      <c r="L24" s="17">
        <f t="shared" si="5"/>
        <v>0</v>
      </c>
      <c r="M24" s="17">
        <f t="shared" si="6"/>
        <v>0</v>
      </c>
      <c r="N24" s="17">
        <f t="shared" si="7"/>
        <v>0</v>
      </c>
      <c r="O24" s="17">
        <f t="shared" si="8"/>
        <v>0</v>
      </c>
      <c r="P24" s="17">
        <f t="shared" si="9"/>
        <v>3.6333333333333333</v>
      </c>
      <c r="Q24" s="17">
        <f t="shared" si="10"/>
        <v>3</v>
      </c>
      <c r="R24" s="17">
        <f t="shared" si="11"/>
        <v>38</v>
      </c>
    </row>
    <row r="25" spans="1:18" s="19" customFormat="1">
      <c r="A25" s="20"/>
      <c r="B25" s="41"/>
      <c r="C25" s="16">
        <f t="shared" si="12"/>
        <v>0.15138888888888888</v>
      </c>
      <c r="D25" s="16">
        <f t="shared" si="0"/>
        <v>0.16527777777777777</v>
      </c>
      <c r="E25" s="30">
        <v>900</v>
      </c>
      <c r="F25" s="30">
        <v>300</v>
      </c>
      <c r="G25" s="18">
        <f t="shared" si="1"/>
        <v>0.15625</v>
      </c>
      <c r="I25" s="17">
        <f t="shared" si="2"/>
        <v>0</v>
      </c>
      <c r="J25" s="17">
        <f t="shared" si="3"/>
        <v>0</v>
      </c>
      <c r="K25" s="17">
        <f t="shared" si="4"/>
        <v>0</v>
      </c>
      <c r="L25" s="17">
        <f t="shared" si="5"/>
        <v>0</v>
      </c>
      <c r="M25" s="17">
        <f t="shared" si="6"/>
        <v>0</v>
      </c>
      <c r="N25" s="17">
        <f t="shared" si="7"/>
        <v>0</v>
      </c>
      <c r="O25" s="17">
        <f t="shared" si="8"/>
        <v>0</v>
      </c>
      <c r="P25" s="17">
        <f t="shared" si="9"/>
        <v>3.9666666666666668</v>
      </c>
      <c r="Q25" s="17">
        <f t="shared" si="10"/>
        <v>3</v>
      </c>
      <c r="R25" s="17">
        <f t="shared" si="11"/>
        <v>58</v>
      </c>
    </row>
    <row r="26" spans="1:18" s="19" customFormat="1">
      <c r="A26" s="20"/>
      <c r="B26" s="41"/>
      <c r="C26" s="16">
        <f t="shared" si="12"/>
        <v>0.16527777777777777</v>
      </c>
      <c r="D26" s="16">
        <f t="shared" si="0"/>
        <v>0.17916666666666667</v>
      </c>
      <c r="E26" s="30">
        <v>900</v>
      </c>
      <c r="F26" s="30">
        <v>300</v>
      </c>
      <c r="G26" s="18">
        <f t="shared" si="1"/>
        <v>0.17013888888888887</v>
      </c>
      <c r="I26" s="17">
        <f t="shared" si="2"/>
        <v>0</v>
      </c>
      <c r="J26" s="17">
        <f t="shared" si="3"/>
        <v>0</v>
      </c>
      <c r="K26" s="17">
        <f t="shared" si="4"/>
        <v>0</v>
      </c>
      <c r="L26" s="17">
        <f t="shared" si="5"/>
        <v>0</v>
      </c>
      <c r="M26" s="17">
        <f t="shared" si="6"/>
        <v>0</v>
      </c>
      <c r="N26" s="17">
        <f t="shared" si="7"/>
        <v>0</v>
      </c>
      <c r="O26" s="17">
        <f t="shared" si="8"/>
        <v>0</v>
      </c>
      <c r="P26" s="17">
        <f t="shared" si="9"/>
        <v>4.3</v>
      </c>
      <c r="Q26" s="17">
        <f t="shared" si="10"/>
        <v>4</v>
      </c>
      <c r="R26" s="17">
        <f t="shared" si="11"/>
        <v>18</v>
      </c>
    </row>
    <row r="27" spans="1:18" s="19" customFormat="1">
      <c r="B27" s="26"/>
      <c r="C27" s="16"/>
      <c r="D27" s="16"/>
    </row>
    <row r="28" spans="1:18" s="19" customFormat="1">
      <c r="B28" s="26"/>
      <c r="C28" s="16"/>
      <c r="D28" s="16"/>
      <c r="H28" s="21" t="s">
        <v>29</v>
      </c>
      <c r="I28" s="22">
        <f t="shared" ref="I28:O28" si="13">SUM(I2:I26)</f>
        <v>0</v>
      </c>
      <c r="J28" s="22">
        <f t="shared" si="13"/>
        <v>0</v>
      </c>
      <c r="K28" s="22">
        <f t="shared" si="13"/>
        <v>0</v>
      </c>
      <c r="L28" s="22">
        <f t="shared" si="13"/>
        <v>0</v>
      </c>
      <c r="M28" s="22">
        <f t="shared" si="13"/>
        <v>0</v>
      </c>
      <c r="N28" s="22">
        <f t="shared" si="13"/>
        <v>0</v>
      </c>
      <c r="O28" s="22">
        <f t="shared" si="13"/>
        <v>0</v>
      </c>
    </row>
    <row r="29" spans="1:18">
      <c r="B29" s="1"/>
      <c r="C29" s="5"/>
      <c r="D29" s="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C3" sqref="C3"/>
    </sheetView>
  </sheetViews>
  <sheetFormatPr baseColWidth="10" defaultRowHeight="15" x14ac:dyDescent="0"/>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c r="B2" s="26" t="e">
        <f>VLOOKUP(A2,'APPENDIX A'!$A$2:'APPENDIX A'!$C$127,2,0)</f>
        <v>#N/A</v>
      </c>
      <c r="C2" s="15">
        <f>'Summary MARCH 2014'!M11</f>
        <v>0.83263888888888893</v>
      </c>
      <c r="D2" s="29">
        <f t="shared" ref="D2:D36" si="0">TIME(Q2,R2,0)</f>
        <v>0.84652777777777777</v>
      </c>
      <c r="E2" s="30">
        <v>900</v>
      </c>
      <c r="F2" s="30">
        <v>300</v>
      </c>
      <c r="G2" s="31">
        <f t="shared" ref="G2:G36" si="1">TIME(HOUR(C2),MINUTE(C2)+E2/120,0)</f>
        <v>0.83750000000000002</v>
      </c>
      <c r="H2" s="41" t="e">
        <f>VLOOKUP(A2,'APPENDIX C'!$A$2:'APPENDIX C'!$B$357,2,0)</f>
        <v>#N/A</v>
      </c>
      <c r="I2" s="30">
        <f t="shared" ref="I2:I36" si="2">IF(MID(A2,1,2)="RM",E2+F2,0)</f>
        <v>0</v>
      </c>
      <c r="J2" s="30">
        <f t="shared" ref="J2:J36" si="3">IF(MID(A2,1,2)="MP",0,IF(MID(A2,1,1)="M",E2+F2,0))</f>
        <v>0</v>
      </c>
      <c r="K2" s="30">
        <f t="shared" ref="K2:K36" si="4">IF(MID(A2,1,2)="KP",E2+F2,0)</f>
        <v>0</v>
      </c>
      <c r="L2" s="30">
        <f t="shared" ref="L2:L36" si="5">IF(MID(A2,1,2)="MP",E2+F2,0)</f>
        <v>0</v>
      </c>
      <c r="M2" s="30">
        <f t="shared" ref="M2:M36" si="6">IF(MID(A2,1,2)="OC",E2+F2,0)</f>
        <v>0</v>
      </c>
      <c r="N2" s="30">
        <f t="shared" ref="N2:N36" si="7">IF(MID(A2,1,2)="AS",E2+F2,0)</f>
        <v>0</v>
      </c>
      <c r="O2" s="30">
        <f t="shared" ref="O2:O36" si="8">IF(MID(A2,1,2)="IP",E2+F2,0)</f>
        <v>0</v>
      </c>
      <c r="P2" s="30">
        <f t="shared" ref="P2:P36" si="9">HOUR(C2)+(MINUTE(C2)+(E2+F2)/60)/60</f>
        <v>20.316666666666666</v>
      </c>
      <c r="Q2" s="30">
        <f t="shared" ref="Q2:Q36" si="10">INT(P2)</f>
        <v>20</v>
      </c>
      <c r="R2" s="30">
        <f t="shared" ref="R2:R36" si="11">ROUND(((P2-Q2)*60),0)</f>
        <v>19</v>
      </c>
    </row>
    <row r="3" spans="1:18" s="19" customFormat="1">
      <c r="A3" s="20"/>
      <c r="B3" s="41"/>
      <c r="C3" s="16">
        <f t="shared" ref="C3:C36" si="12">D2</f>
        <v>0.84652777777777777</v>
      </c>
      <c r="D3" s="16">
        <f t="shared" si="0"/>
        <v>0.86041666666666661</v>
      </c>
      <c r="E3" s="30">
        <v>900</v>
      </c>
      <c r="F3" s="30">
        <v>300</v>
      </c>
      <c r="G3" s="18">
        <f t="shared" si="1"/>
        <v>0.85138888888888886</v>
      </c>
      <c r="I3" s="17">
        <f t="shared" si="2"/>
        <v>0</v>
      </c>
      <c r="J3" s="17">
        <f t="shared" si="3"/>
        <v>0</v>
      </c>
      <c r="K3" s="17">
        <f t="shared" si="4"/>
        <v>0</v>
      </c>
      <c r="L3" s="17">
        <f t="shared" si="5"/>
        <v>0</v>
      </c>
      <c r="M3" s="17">
        <f t="shared" si="6"/>
        <v>0</v>
      </c>
      <c r="N3" s="17">
        <f t="shared" si="7"/>
        <v>0</v>
      </c>
      <c r="O3" s="17">
        <f t="shared" si="8"/>
        <v>0</v>
      </c>
      <c r="P3" s="17">
        <f t="shared" si="9"/>
        <v>20.65</v>
      </c>
      <c r="Q3" s="17">
        <f t="shared" si="10"/>
        <v>20</v>
      </c>
      <c r="R3" s="17">
        <f t="shared" si="11"/>
        <v>39</v>
      </c>
    </row>
    <row r="4" spans="1:18" s="19" customFormat="1">
      <c r="A4" s="20"/>
      <c r="B4" s="41"/>
      <c r="C4" s="16">
        <f t="shared" si="12"/>
        <v>0.86041666666666661</v>
      </c>
      <c r="D4" s="16">
        <f t="shared" si="0"/>
        <v>0.87430555555555556</v>
      </c>
      <c r="E4" s="30">
        <v>900</v>
      </c>
      <c r="F4" s="30">
        <v>300</v>
      </c>
      <c r="G4" s="18">
        <f t="shared" si="1"/>
        <v>0.8652777777777777</v>
      </c>
      <c r="I4" s="17">
        <f t="shared" si="2"/>
        <v>0</v>
      </c>
      <c r="J4" s="17">
        <f t="shared" si="3"/>
        <v>0</v>
      </c>
      <c r="K4" s="17">
        <f t="shared" si="4"/>
        <v>0</v>
      </c>
      <c r="L4" s="17">
        <f t="shared" si="5"/>
        <v>0</v>
      </c>
      <c r="M4" s="17">
        <f t="shared" si="6"/>
        <v>0</v>
      </c>
      <c r="N4" s="17">
        <f t="shared" si="7"/>
        <v>0</v>
      </c>
      <c r="O4" s="17">
        <f t="shared" si="8"/>
        <v>0</v>
      </c>
      <c r="P4" s="17">
        <f t="shared" si="9"/>
        <v>20.983333333333334</v>
      </c>
      <c r="Q4" s="17">
        <f t="shared" si="10"/>
        <v>20</v>
      </c>
      <c r="R4" s="17">
        <f t="shared" si="11"/>
        <v>59</v>
      </c>
    </row>
    <row r="5" spans="1:18" s="19" customFormat="1">
      <c r="A5" s="20"/>
      <c r="B5" s="41"/>
      <c r="C5" s="16">
        <f t="shared" si="12"/>
        <v>0.87430555555555556</v>
      </c>
      <c r="D5" s="16">
        <f t="shared" si="0"/>
        <v>0.8881944444444444</v>
      </c>
      <c r="E5" s="30">
        <v>900</v>
      </c>
      <c r="F5" s="30">
        <v>300</v>
      </c>
      <c r="G5" s="18">
        <f t="shared" si="1"/>
        <v>0.87916666666666676</v>
      </c>
      <c r="I5" s="17">
        <f t="shared" si="2"/>
        <v>0</v>
      </c>
      <c r="J5" s="17">
        <f t="shared" si="3"/>
        <v>0</v>
      </c>
      <c r="K5" s="17">
        <f t="shared" si="4"/>
        <v>0</v>
      </c>
      <c r="L5" s="17">
        <f t="shared" si="5"/>
        <v>0</v>
      </c>
      <c r="M5" s="17">
        <f t="shared" si="6"/>
        <v>0</v>
      </c>
      <c r="N5" s="17">
        <f t="shared" si="7"/>
        <v>0</v>
      </c>
      <c r="O5" s="17">
        <f t="shared" si="8"/>
        <v>0</v>
      </c>
      <c r="P5" s="17">
        <f t="shared" si="9"/>
        <v>21.316666666666666</v>
      </c>
      <c r="Q5" s="17">
        <f t="shared" si="10"/>
        <v>21</v>
      </c>
      <c r="R5" s="17">
        <f t="shared" si="11"/>
        <v>19</v>
      </c>
    </row>
    <row r="6" spans="1:18" s="19" customFormat="1">
      <c r="A6" s="20"/>
      <c r="B6" s="41"/>
      <c r="C6" s="16">
        <f t="shared" si="12"/>
        <v>0.8881944444444444</v>
      </c>
      <c r="D6" s="16">
        <f t="shared" si="0"/>
        <v>0.90208333333333324</v>
      </c>
      <c r="E6" s="30">
        <v>900</v>
      </c>
      <c r="F6" s="30">
        <v>300</v>
      </c>
      <c r="G6" s="18">
        <f t="shared" si="1"/>
        <v>0.8930555555555556</v>
      </c>
      <c r="I6" s="17">
        <f t="shared" si="2"/>
        <v>0</v>
      </c>
      <c r="J6" s="17">
        <f t="shared" si="3"/>
        <v>0</v>
      </c>
      <c r="K6" s="17">
        <f t="shared" si="4"/>
        <v>0</v>
      </c>
      <c r="L6" s="17">
        <f t="shared" si="5"/>
        <v>0</v>
      </c>
      <c r="M6" s="17">
        <f t="shared" si="6"/>
        <v>0</v>
      </c>
      <c r="N6" s="17">
        <f t="shared" si="7"/>
        <v>0</v>
      </c>
      <c r="O6" s="17">
        <f t="shared" si="8"/>
        <v>0</v>
      </c>
      <c r="P6" s="17">
        <f t="shared" si="9"/>
        <v>21.65</v>
      </c>
      <c r="Q6" s="17">
        <f t="shared" si="10"/>
        <v>21</v>
      </c>
      <c r="R6" s="17">
        <f t="shared" si="11"/>
        <v>39</v>
      </c>
    </row>
    <row r="7" spans="1:18" s="19" customFormat="1">
      <c r="A7" s="20"/>
      <c r="B7" s="41"/>
      <c r="C7" s="16">
        <f t="shared" si="12"/>
        <v>0.90208333333333324</v>
      </c>
      <c r="D7" s="16">
        <f t="shared" si="0"/>
        <v>0.9159722222222223</v>
      </c>
      <c r="E7" s="30">
        <v>900</v>
      </c>
      <c r="F7" s="30">
        <v>300</v>
      </c>
      <c r="G7" s="18">
        <f t="shared" si="1"/>
        <v>0.90694444444444444</v>
      </c>
      <c r="I7" s="17">
        <f t="shared" si="2"/>
        <v>0</v>
      </c>
      <c r="J7" s="17">
        <f t="shared" si="3"/>
        <v>0</v>
      </c>
      <c r="K7" s="17">
        <f t="shared" si="4"/>
        <v>0</v>
      </c>
      <c r="L7" s="17">
        <f t="shared" si="5"/>
        <v>0</v>
      </c>
      <c r="M7" s="17">
        <f t="shared" si="6"/>
        <v>0</v>
      </c>
      <c r="N7" s="17">
        <f t="shared" si="7"/>
        <v>0</v>
      </c>
      <c r="O7" s="17">
        <f t="shared" si="8"/>
        <v>0</v>
      </c>
      <c r="P7" s="17">
        <f t="shared" si="9"/>
        <v>21.983333333333334</v>
      </c>
      <c r="Q7" s="17">
        <f t="shared" si="10"/>
        <v>21</v>
      </c>
      <c r="R7" s="17">
        <f t="shared" si="11"/>
        <v>59</v>
      </c>
    </row>
    <row r="8" spans="1:18" s="19" customFormat="1">
      <c r="A8" s="20"/>
      <c r="B8" s="41"/>
      <c r="C8" s="16">
        <f t="shared" si="12"/>
        <v>0.9159722222222223</v>
      </c>
      <c r="D8" s="16">
        <f t="shared" si="0"/>
        <v>0.92986111111111114</v>
      </c>
      <c r="E8" s="30">
        <v>900</v>
      </c>
      <c r="F8" s="30">
        <v>300</v>
      </c>
      <c r="G8" s="18">
        <f t="shared" si="1"/>
        <v>0.92083333333333339</v>
      </c>
      <c r="I8" s="17">
        <f t="shared" si="2"/>
        <v>0</v>
      </c>
      <c r="J8" s="17">
        <f t="shared" si="3"/>
        <v>0</v>
      </c>
      <c r="K8" s="17">
        <f t="shared" si="4"/>
        <v>0</v>
      </c>
      <c r="L8" s="17">
        <f t="shared" si="5"/>
        <v>0</v>
      </c>
      <c r="M8" s="17">
        <f t="shared" si="6"/>
        <v>0</v>
      </c>
      <c r="N8" s="17">
        <f t="shared" si="7"/>
        <v>0</v>
      </c>
      <c r="O8" s="17">
        <f t="shared" si="8"/>
        <v>0</v>
      </c>
      <c r="P8" s="17">
        <f t="shared" si="9"/>
        <v>22.316666666666666</v>
      </c>
      <c r="Q8" s="17">
        <f t="shared" si="10"/>
        <v>22</v>
      </c>
      <c r="R8" s="17">
        <f t="shared" si="11"/>
        <v>19</v>
      </c>
    </row>
    <row r="9" spans="1:18" s="19" customFormat="1">
      <c r="A9" s="20"/>
      <c r="B9" s="41"/>
      <c r="C9" s="16">
        <f t="shared" si="12"/>
        <v>0.92986111111111114</v>
      </c>
      <c r="D9" s="16">
        <f t="shared" si="0"/>
        <v>0.94374999999999998</v>
      </c>
      <c r="E9" s="30">
        <v>900</v>
      </c>
      <c r="F9" s="30">
        <v>300</v>
      </c>
      <c r="G9" s="18">
        <f t="shared" si="1"/>
        <v>0.93472222222222223</v>
      </c>
      <c r="I9" s="17">
        <f t="shared" si="2"/>
        <v>0</v>
      </c>
      <c r="J9" s="17">
        <f t="shared" si="3"/>
        <v>0</v>
      </c>
      <c r="K9" s="17">
        <f t="shared" si="4"/>
        <v>0</v>
      </c>
      <c r="L9" s="17">
        <f t="shared" si="5"/>
        <v>0</v>
      </c>
      <c r="M9" s="17">
        <f t="shared" si="6"/>
        <v>0</v>
      </c>
      <c r="N9" s="17">
        <f t="shared" si="7"/>
        <v>0</v>
      </c>
      <c r="O9" s="17">
        <f t="shared" si="8"/>
        <v>0</v>
      </c>
      <c r="P9" s="17">
        <f t="shared" si="9"/>
        <v>22.65</v>
      </c>
      <c r="Q9" s="17">
        <f t="shared" si="10"/>
        <v>22</v>
      </c>
      <c r="R9" s="17">
        <f t="shared" si="11"/>
        <v>39</v>
      </c>
    </row>
    <row r="10" spans="1:18" s="19" customFormat="1">
      <c r="A10" s="20"/>
      <c r="B10" s="41"/>
      <c r="C10" s="16">
        <f t="shared" si="12"/>
        <v>0.94374999999999998</v>
      </c>
      <c r="D10" s="16">
        <f t="shared" si="0"/>
        <v>0.95763888888888893</v>
      </c>
      <c r="E10" s="30">
        <v>900</v>
      </c>
      <c r="F10" s="30">
        <v>300</v>
      </c>
      <c r="G10" s="18">
        <f t="shared" si="1"/>
        <v>0.94861111111111107</v>
      </c>
      <c r="I10" s="17">
        <f t="shared" si="2"/>
        <v>0</v>
      </c>
      <c r="J10" s="17">
        <f t="shared" si="3"/>
        <v>0</v>
      </c>
      <c r="K10" s="17">
        <f t="shared" si="4"/>
        <v>0</v>
      </c>
      <c r="L10" s="17">
        <f t="shared" si="5"/>
        <v>0</v>
      </c>
      <c r="M10" s="17">
        <f t="shared" si="6"/>
        <v>0</v>
      </c>
      <c r="N10" s="17">
        <f t="shared" si="7"/>
        <v>0</v>
      </c>
      <c r="O10" s="17">
        <f t="shared" si="8"/>
        <v>0</v>
      </c>
      <c r="P10" s="17">
        <f t="shared" si="9"/>
        <v>22.983333333333334</v>
      </c>
      <c r="Q10" s="17">
        <f t="shared" si="10"/>
        <v>22</v>
      </c>
      <c r="R10" s="17">
        <f t="shared" si="11"/>
        <v>59</v>
      </c>
    </row>
    <row r="11" spans="1:18" s="19" customFormat="1">
      <c r="A11" s="20"/>
      <c r="B11" s="41"/>
      <c r="C11" s="16">
        <f t="shared" si="12"/>
        <v>0.95763888888888893</v>
      </c>
      <c r="D11" s="16">
        <f t="shared" si="0"/>
        <v>0.97152777777777777</v>
      </c>
      <c r="E11" s="30">
        <v>900</v>
      </c>
      <c r="F11" s="30">
        <v>300</v>
      </c>
      <c r="G11" s="18">
        <f t="shared" si="1"/>
        <v>0.96250000000000002</v>
      </c>
      <c r="I11" s="17">
        <f t="shared" si="2"/>
        <v>0</v>
      </c>
      <c r="J11" s="17">
        <f t="shared" si="3"/>
        <v>0</v>
      </c>
      <c r="K11" s="17">
        <f t="shared" si="4"/>
        <v>0</v>
      </c>
      <c r="L11" s="17">
        <f t="shared" si="5"/>
        <v>0</v>
      </c>
      <c r="M11" s="17">
        <f t="shared" si="6"/>
        <v>0</v>
      </c>
      <c r="N11" s="17">
        <f t="shared" si="7"/>
        <v>0</v>
      </c>
      <c r="O11" s="17">
        <f t="shared" si="8"/>
        <v>0</v>
      </c>
      <c r="P11" s="17">
        <f t="shared" si="9"/>
        <v>23.316666666666666</v>
      </c>
      <c r="Q11" s="17">
        <f t="shared" si="10"/>
        <v>23</v>
      </c>
      <c r="R11" s="17">
        <f t="shared" si="11"/>
        <v>19</v>
      </c>
    </row>
    <row r="12" spans="1:18" s="19" customFormat="1">
      <c r="A12" s="20"/>
      <c r="B12" s="41"/>
      <c r="C12" s="16">
        <f t="shared" si="12"/>
        <v>0.97152777777777777</v>
      </c>
      <c r="D12" s="16">
        <f t="shared" si="0"/>
        <v>0.98541666666666661</v>
      </c>
      <c r="E12" s="30">
        <v>900</v>
      </c>
      <c r="F12" s="30">
        <v>300</v>
      </c>
      <c r="G12" s="18">
        <f t="shared" si="1"/>
        <v>0.97638888888888886</v>
      </c>
      <c r="I12" s="17">
        <f t="shared" si="2"/>
        <v>0</v>
      </c>
      <c r="J12" s="17">
        <f t="shared" si="3"/>
        <v>0</v>
      </c>
      <c r="K12" s="17">
        <f t="shared" si="4"/>
        <v>0</v>
      </c>
      <c r="L12" s="17">
        <f t="shared" si="5"/>
        <v>0</v>
      </c>
      <c r="M12" s="17">
        <f t="shared" si="6"/>
        <v>0</v>
      </c>
      <c r="N12" s="17">
        <f t="shared" si="7"/>
        <v>0</v>
      </c>
      <c r="O12" s="17">
        <f t="shared" si="8"/>
        <v>0</v>
      </c>
      <c r="P12" s="17">
        <f t="shared" si="9"/>
        <v>23.65</v>
      </c>
      <c r="Q12" s="17">
        <f t="shared" si="10"/>
        <v>23</v>
      </c>
      <c r="R12" s="17">
        <f t="shared" si="11"/>
        <v>39</v>
      </c>
    </row>
    <row r="13" spans="1:18" s="19" customFormat="1">
      <c r="A13" s="20"/>
      <c r="B13" s="41"/>
      <c r="C13" s="16">
        <f t="shared" si="12"/>
        <v>0.98541666666666661</v>
      </c>
      <c r="D13" s="16">
        <f t="shared" si="0"/>
        <v>0.99930555555555556</v>
      </c>
      <c r="E13" s="30">
        <v>900</v>
      </c>
      <c r="F13" s="30">
        <v>300</v>
      </c>
      <c r="G13" s="18">
        <f t="shared" si="1"/>
        <v>0.9902777777777777</v>
      </c>
      <c r="I13" s="17">
        <f t="shared" si="2"/>
        <v>0</v>
      </c>
      <c r="J13" s="17">
        <f t="shared" si="3"/>
        <v>0</v>
      </c>
      <c r="K13" s="17">
        <f t="shared" si="4"/>
        <v>0</v>
      </c>
      <c r="L13" s="17">
        <f t="shared" si="5"/>
        <v>0</v>
      </c>
      <c r="M13" s="17">
        <f t="shared" si="6"/>
        <v>0</v>
      </c>
      <c r="N13" s="17">
        <f t="shared" si="7"/>
        <v>0</v>
      </c>
      <c r="O13" s="17">
        <f t="shared" si="8"/>
        <v>0</v>
      </c>
      <c r="P13" s="17">
        <f t="shared" si="9"/>
        <v>23.983333333333334</v>
      </c>
      <c r="Q13" s="17">
        <f t="shared" si="10"/>
        <v>23</v>
      </c>
      <c r="R13" s="17">
        <f t="shared" si="11"/>
        <v>59</v>
      </c>
    </row>
    <row r="14" spans="1:18" s="19" customFormat="1">
      <c r="A14" s="20"/>
      <c r="B14" s="41"/>
      <c r="C14" s="16">
        <f t="shared" si="12"/>
        <v>0.99930555555555556</v>
      </c>
      <c r="D14" s="16">
        <f t="shared" si="0"/>
        <v>1.3194444444444509E-2</v>
      </c>
      <c r="E14" s="30">
        <v>900</v>
      </c>
      <c r="F14" s="30">
        <v>300</v>
      </c>
      <c r="G14" s="18">
        <f t="shared" si="1"/>
        <v>4.1666666666666519E-3</v>
      </c>
      <c r="I14" s="17">
        <f t="shared" si="2"/>
        <v>0</v>
      </c>
      <c r="J14" s="17">
        <f t="shared" si="3"/>
        <v>0</v>
      </c>
      <c r="K14" s="17">
        <f t="shared" si="4"/>
        <v>0</v>
      </c>
      <c r="L14" s="17">
        <f t="shared" si="5"/>
        <v>0</v>
      </c>
      <c r="M14" s="17">
        <f t="shared" si="6"/>
        <v>0</v>
      </c>
      <c r="N14" s="17">
        <f t="shared" si="7"/>
        <v>0</v>
      </c>
      <c r="O14" s="17">
        <f t="shared" si="8"/>
        <v>0</v>
      </c>
      <c r="P14" s="17">
        <f t="shared" si="9"/>
        <v>24.316666666666666</v>
      </c>
      <c r="Q14" s="17">
        <f t="shared" si="10"/>
        <v>24</v>
      </c>
      <c r="R14" s="17">
        <f t="shared" si="11"/>
        <v>19</v>
      </c>
    </row>
    <row r="15" spans="1:18" s="19" customFormat="1">
      <c r="A15" s="20"/>
      <c r="B15" s="41"/>
      <c r="C15" s="16">
        <f t="shared" si="12"/>
        <v>1.3194444444444509E-2</v>
      </c>
      <c r="D15" s="16">
        <f t="shared" si="0"/>
        <v>2.7083333333333334E-2</v>
      </c>
      <c r="E15" s="30">
        <v>900</v>
      </c>
      <c r="F15" s="30">
        <v>300</v>
      </c>
      <c r="G15" s="18">
        <f t="shared" si="1"/>
        <v>1.8055555555555557E-2</v>
      </c>
      <c r="I15" s="17">
        <f t="shared" si="2"/>
        <v>0</v>
      </c>
      <c r="J15" s="17">
        <f t="shared" si="3"/>
        <v>0</v>
      </c>
      <c r="K15" s="17">
        <f t="shared" si="4"/>
        <v>0</v>
      </c>
      <c r="L15" s="17">
        <f t="shared" si="5"/>
        <v>0</v>
      </c>
      <c r="M15" s="17">
        <f t="shared" si="6"/>
        <v>0</v>
      </c>
      <c r="N15" s="17">
        <f t="shared" si="7"/>
        <v>0</v>
      </c>
      <c r="O15" s="17">
        <f t="shared" si="8"/>
        <v>0</v>
      </c>
      <c r="P15" s="17">
        <f t="shared" si="9"/>
        <v>0.65</v>
      </c>
      <c r="Q15" s="17">
        <f t="shared" si="10"/>
        <v>0</v>
      </c>
      <c r="R15" s="17">
        <f t="shared" si="11"/>
        <v>39</v>
      </c>
    </row>
    <row r="16" spans="1:18" s="19" customFormat="1">
      <c r="A16" s="20"/>
      <c r="B16" s="41"/>
      <c r="C16" s="16">
        <f t="shared" si="12"/>
        <v>2.7083333333333334E-2</v>
      </c>
      <c r="D16" s="16">
        <f t="shared" si="0"/>
        <v>4.0972222222222222E-2</v>
      </c>
      <c r="E16" s="30">
        <v>900</v>
      </c>
      <c r="F16" s="30">
        <v>300</v>
      </c>
      <c r="G16" s="18">
        <f t="shared" si="1"/>
        <v>3.1944444444444449E-2</v>
      </c>
      <c r="I16" s="17">
        <f t="shared" si="2"/>
        <v>0</v>
      </c>
      <c r="J16" s="17">
        <f t="shared" si="3"/>
        <v>0</v>
      </c>
      <c r="K16" s="17">
        <f t="shared" si="4"/>
        <v>0</v>
      </c>
      <c r="L16" s="17">
        <f t="shared" si="5"/>
        <v>0</v>
      </c>
      <c r="M16" s="17">
        <f t="shared" si="6"/>
        <v>0</v>
      </c>
      <c r="N16" s="17">
        <f t="shared" si="7"/>
        <v>0</v>
      </c>
      <c r="O16" s="17">
        <f t="shared" si="8"/>
        <v>0</v>
      </c>
      <c r="P16" s="17">
        <f t="shared" si="9"/>
        <v>0.98333333333333328</v>
      </c>
      <c r="Q16" s="17">
        <f t="shared" si="10"/>
        <v>0</v>
      </c>
      <c r="R16" s="17">
        <f t="shared" si="11"/>
        <v>59</v>
      </c>
    </row>
    <row r="17" spans="1:18" s="19" customFormat="1">
      <c r="A17" s="20"/>
      <c r="B17" s="41"/>
      <c r="C17" s="16">
        <f t="shared" si="12"/>
        <v>4.0972222222222222E-2</v>
      </c>
      <c r="D17" s="16">
        <f t="shared" si="0"/>
        <v>5.486111111111111E-2</v>
      </c>
      <c r="E17" s="30">
        <v>900</v>
      </c>
      <c r="F17" s="30">
        <v>300</v>
      </c>
      <c r="G17" s="18">
        <f t="shared" si="1"/>
        <v>4.5833333333333337E-2</v>
      </c>
      <c r="I17" s="17">
        <f t="shared" si="2"/>
        <v>0</v>
      </c>
      <c r="J17" s="17">
        <f t="shared" si="3"/>
        <v>0</v>
      </c>
      <c r="K17" s="17">
        <f t="shared" si="4"/>
        <v>0</v>
      </c>
      <c r="L17" s="17">
        <f t="shared" si="5"/>
        <v>0</v>
      </c>
      <c r="M17" s="17">
        <f t="shared" si="6"/>
        <v>0</v>
      </c>
      <c r="N17" s="17">
        <f t="shared" si="7"/>
        <v>0</v>
      </c>
      <c r="O17" s="17">
        <f t="shared" si="8"/>
        <v>0</v>
      </c>
      <c r="P17" s="17">
        <f t="shared" si="9"/>
        <v>1.3166666666666667</v>
      </c>
      <c r="Q17" s="17">
        <f t="shared" si="10"/>
        <v>1</v>
      </c>
      <c r="R17" s="17">
        <f t="shared" si="11"/>
        <v>19</v>
      </c>
    </row>
    <row r="18" spans="1:18" s="19" customFormat="1">
      <c r="A18" s="20"/>
      <c r="B18" s="41"/>
      <c r="C18" s="16">
        <f t="shared" si="12"/>
        <v>5.486111111111111E-2</v>
      </c>
      <c r="D18" s="16">
        <f t="shared" si="0"/>
        <v>6.8749999999999992E-2</v>
      </c>
      <c r="E18" s="30">
        <v>900</v>
      </c>
      <c r="F18" s="30">
        <v>300</v>
      </c>
      <c r="G18" s="18">
        <f t="shared" si="1"/>
        <v>5.9722222222222225E-2</v>
      </c>
      <c r="I18" s="17">
        <f t="shared" si="2"/>
        <v>0</v>
      </c>
      <c r="J18" s="17">
        <f t="shared" si="3"/>
        <v>0</v>
      </c>
      <c r="K18" s="17">
        <f t="shared" si="4"/>
        <v>0</v>
      </c>
      <c r="L18" s="17">
        <f t="shared" si="5"/>
        <v>0</v>
      </c>
      <c r="M18" s="17">
        <f t="shared" si="6"/>
        <v>0</v>
      </c>
      <c r="N18" s="17">
        <f t="shared" si="7"/>
        <v>0</v>
      </c>
      <c r="O18" s="17">
        <f t="shared" si="8"/>
        <v>0</v>
      </c>
      <c r="P18" s="17">
        <f t="shared" si="9"/>
        <v>1.65</v>
      </c>
      <c r="Q18" s="17">
        <f t="shared" si="10"/>
        <v>1</v>
      </c>
      <c r="R18" s="17">
        <f t="shared" si="11"/>
        <v>39</v>
      </c>
    </row>
    <row r="19" spans="1:18" s="19" customFormat="1">
      <c r="A19" s="20"/>
      <c r="B19" s="41"/>
      <c r="C19" s="16">
        <f t="shared" si="12"/>
        <v>6.8749999999999992E-2</v>
      </c>
      <c r="D19" s="16">
        <f t="shared" si="0"/>
        <v>8.2638888888888887E-2</v>
      </c>
      <c r="E19" s="30">
        <v>900</v>
      </c>
      <c r="F19" s="30">
        <v>300</v>
      </c>
      <c r="G19" s="18">
        <f t="shared" si="1"/>
        <v>7.3611111111111113E-2</v>
      </c>
      <c r="I19" s="17">
        <f t="shared" si="2"/>
        <v>0</v>
      </c>
      <c r="J19" s="17">
        <f t="shared" si="3"/>
        <v>0</v>
      </c>
      <c r="K19" s="17">
        <f t="shared" si="4"/>
        <v>0</v>
      </c>
      <c r="L19" s="17">
        <f t="shared" si="5"/>
        <v>0</v>
      </c>
      <c r="M19" s="17">
        <f t="shared" si="6"/>
        <v>0</v>
      </c>
      <c r="N19" s="17">
        <f t="shared" si="7"/>
        <v>0</v>
      </c>
      <c r="O19" s="17">
        <f t="shared" si="8"/>
        <v>0</v>
      </c>
      <c r="P19" s="17">
        <f t="shared" si="9"/>
        <v>1.9833333333333334</v>
      </c>
      <c r="Q19" s="17">
        <f t="shared" si="10"/>
        <v>1</v>
      </c>
      <c r="R19" s="17">
        <f t="shared" si="11"/>
        <v>59</v>
      </c>
    </row>
    <row r="20" spans="1:18" s="19" customFormat="1">
      <c r="A20" s="20"/>
      <c r="B20" s="41"/>
      <c r="C20" s="16">
        <f t="shared" si="12"/>
        <v>8.2638888888888887E-2</v>
      </c>
      <c r="D20" s="16">
        <f t="shared" si="0"/>
        <v>9.6527777777777768E-2</v>
      </c>
      <c r="E20" s="30">
        <v>900</v>
      </c>
      <c r="F20" s="30">
        <v>300</v>
      </c>
      <c r="G20" s="18">
        <f t="shared" si="1"/>
        <v>8.7500000000000008E-2</v>
      </c>
      <c r="I20" s="17">
        <f t="shared" si="2"/>
        <v>0</v>
      </c>
      <c r="J20" s="17">
        <f t="shared" si="3"/>
        <v>0</v>
      </c>
      <c r="K20" s="17">
        <f t="shared" si="4"/>
        <v>0</v>
      </c>
      <c r="L20" s="17">
        <f t="shared" si="5"/>
        <v>0</v>
      </c>
      <c r="M20" s="17">
        <f t="shared" si="6"/>
        <v>0</v>
      </c>
      <c r="N20" s="17">
        <f t="shared" si="7"/>
        <v>0</v>
      </c>
      <c r="O20" s="17">
        <f t="shared" si="8"/>
        <v>0</v>
      </c>
      <c r="P20" s="17">
        <f t="shared" si="9"/>
        <v>2.3166666666666664</v>
      </c>
      <c r="Q20" s="17">
        <f t="shared" si="10"/>
        <v>2</v>
      </c>
      <c r="R20" s="17">
        <f t="shared" si="11"/>
        <v>19</v>
      </c>
    </row>
    <row r="21" spans="1:18" s="19" customFormat="1">
      <c r="A21" s="20"/>
      <c r="B21" s="41"/>
      <c r="C21" s="16">
        <f t="shared" si="12"/>
        <v>9.6527777777777768E-2</v>
      </c>
      <c r="D21" s="16">
        <f t="shared" si="0"/>
        <v>0.11041666666666666</v>
      </c>
      <c r="E21" s="30">
        <v>900</v>
      </c>
      <c r="F21" s="30">
        <v>300</v>
      </c>
      <c r="G21" s="18">
        <f t="shared" si="1"/>
        <v>0.1013888888888889</v>
      </c>
      <c r="I21" s="17">
        <f t="shared" si="2"/>
        <v>0</v>
      </c>
      <c r="J21" s="17">
        <f t="shared" si="3"/>
        <v>0</v>
      </c>
      <c r="K21" s="17">
        <f t="shared" si="4"/>
        <v>0</v>
      </c>
      <c r="L21" s="17">
        <f t="shared" si="5"/>
        <v>0</v>
      </c>
      <c r="M21" s="17">
        <f t="shared" si="6"/>
        <v>0</v>
      </c>
      <c r="N21" s="17">
        <f t="shared" si="7"/>
        <v>0</v>
      </c>
      <c r="O21" s="17">
        <f t="shared" si="8"/>
        <v>0</v>
      </c>
      <c r="P21" s="17">
        <f t="shared" si="9"/>
        <v>2.65</v>
      </c>
      <c r="Q21" s="17">
        <f t="shared" si="10"/>
        <v>2</v>
      </c>
      <c r="R21" s="17">
        <f t="shared" si="11"/>
        <v>39</v>
      </c>
    </row>
    <row r="22" spans="1:18" s="19" customFormat="1">
      <c r="A22" s="20"/>
      <c r="B22" s="41"/>
      <c r="C22" s="16">
        <f t="shared" si="12"/>
        <v>0.11041666666666666</v>
      </c>
      <c r="D22" s="16">
        <f t="shared" si="0"/>
        <v>0.12430555555555556</v>
      </c>
      <c r="E22" s="30">
        <v>900</v>
      </c>
      <c r="F22" s="30">
        <v>300</v>
      </c>
      <c r="G22" s="18">
        <f t="shared" si="1"/>
        <v>0.11527777777777777</v>
      </c>
      <c r="I22" s="17">
        <f t="shared" si="2"/>
        <v>0</v>
      </c>
      <c r="J22" s="17">
        <f t="shared" si="3"/>
        <v>0</v>
      </c>
      <c r="K22" s="17">
        <f t="shared" si="4"/>
        <v>0</v>
      </c>
      <c r="L22" s="17">
        <f t="shared" si="5"/>
        <v>0</v>
      </c>
      <c r="M22" s="17">
        <f t="shared" si="6"/>
        <v>0</v>
      </c>
      <c r="N22" s="17">
        <f t="shared" si="7"/>
        <v>0</v>
      </c>
      <c r="O22" s="17">
        <f t="shared" si="8"/>
        <v>0</v>
      </c>
      <c r="P22" s="17">
        <f t="shared" si="9"/>
        <v>2.9833333333333334</v>
      </c>
      <c r="Q22" s="17">
        <f t="shared" si="10"/>
        <v>2</v>
      </c>
      <c r="R22" s="17">
        <f t="shared" si="11"/>
        <v>59</v>
      </c>
    </row>
    <row r="23" spans="1:18" s="19" customFormat="1">
      <c r="A23" s="20"/>
      <c r="B23" s="41"/>
      <c r="C23" s="16">
        <f t="shared" si="12"/>
        <v>0.12430555555555556</v>
      </c>
      <c r="D23" s="16">
        <f t="shared" si="0"/>
        <v>0.13819444444444443</v>
      </c>
      <c r="E23" s="30">
        <v>900</v>
      </c>
      <c r="F23" s="30">
        <v>300</v>
      </c>
      <c r="G23" s="18">
        <f t="shared" si="1"/>
        <v>0.12916666666666668</v>
      </c>
      <c r="I23" s="17">
        <f t="shared" si="2"/>
        <v>0</v>
      </c>
      <c r="J23" s="17">
        <f t="shared" si="3"/>
        <v>0</v>
      </c>
      <c r="K23" s="17">
        <f t="shared" si="4"/>
        <v>0</v>
      </c>
      <c r="L23" s="17">
        <f t="shared" si="5"/>
        <v>0</v>
      </c>
      <c r="M23" s="17">
        <f t="shared" si="6"/>
        <v>0</v>
      </c>
      <c r="N23" s="17">
        <f t="shared" si="7"/>
        <v>0</v>
      </c>
      <c r="O23" s="17">
        <f t="shared" si="8"/>
        <v>0</v>
      </c>
      <c r="P23" s="17">
        <f t="shared" si="9"/>
        <v>3.3166666666666664</v>
      </c>
      <c r="Q23" s="17">
        <f t="shared" si="10"/>
        <v>3</v>
      </c>
      <c r="R23" s="17">
        <f t="shared" si="11"/>
        <v>19</v>
      </c>
    </row>
    <row r="24" spans="1:18" s="19" customFormat="1">
      <c r="A24" s="20"/>
      <c r="B24" s="41"/>
      <c r="C24" s="16">
        <f t="shared" si="12"/>
        <v>0.13819444444444443</v>
      </c>
      <c r="D24" s="16">
        <f t="shared" si="0"/>
        <v>0.15208333333333332</v>
      </c>
      <c r="E24" s="30">
        <v>900</v>
      </c>
      <c r="F24" s="30">
        <v>300</v>
      </c>
      <c r="G24" s="18">
        <f t="shared" si="1"/>
        <v>0.14305555555555557</v>
      </c>
      <c r="I24" s="17">
        <f t="shared" si="2"/>
        <v>0</v>
      </c>
      <c r="J24" s="17">
        <f t="shared" si="3"/>
        <v>0</v>
      </c>
      <c r="K24" s="17">
        <f t="shared" si="4"/>
        <v>0</v>
      </c>
      <c r="L24" s="17">
        <f t="shared" si="5"/>
        <v>0</v>
      </c>
      <c r="M24" s="17">
        <f t="shared" si="6"/>
        <v>0</v>
      </c>
      <c r="N24" s="17">
        <f t="shared" si="7"/>
        <v>0</v>
      </c>
      <c r="O24" s="17">
        <f t="shared" si="8"/>
        <v>0</v>
      </c>
      <c r="P24" s="17">
        <f t="shared" si="9"/>
        <v>3.65</v>
      </c>
      <c r="Q24" s="17">
        <f t="shared" si="10"/>
        <v>3</v>
      </c>
      <c r="R24" s="17">
        <f t="shared" si="11"/>
        <v>39</v>
      </c>
    </row>
    <row r="25" spans="1:18" s="19" customFormat="1">
      <c r="A25" s="20"/>
      <c r="B25" s="41"/>
      <c r="C25" s="16">
        <f t="shared" si="12"/>
        <v>0.15208333333333332</v>
      </c>
      <c r="D25" s="16">
        <f t="shared" si="0"/>
        <v>0.16597222222222222</v>
      </c>
      <c r="E25" s="30">
        <v>900</v>
      </c>
      <c r="F25" s="30">
        <v>300</v>
      </c>
      <c r="G25" s="18">
        <f t="shared" si="1"/>
        <v>0.15694444444444444</v>
      </c>
      <c r="I25" s="17">
        <f t="shared" si="2"/>
        <v>0</v>
      </c>
      <c r="J25" s="17">
        <f t="shared" si="3"/>
        <v>0</v>
      </c>
      <c r="K25" s="17">
        <f t="shared" si="4"/>
        <v>0</v>
      </c>
      <c r="L25" s="17">
        <f t="shared" si="5"/>
        <v>0</v>
      </c>
      <c r="M25" s="17">
        <f t="shared" si="6"/>
        <v>0</v>
      </c>
      <c r="N25" s="17">
        <f t="shared" si="7"/>
        <v>0</v>
      </c>
      <c r="O25" s="17">
        <f t="shared" si="8"/>
        <v>0</v>
      </c>
      <c r="P25" s="17">
        <f t="shared" si="9"/>
        <v>3.9833333333333334</v>
      </c>
      <c r="Q25" s="17">
        <f t="shared" si="10"/>
        <v>3</v>
      </c>
      <c r="R25" s="17">
        <f t="shared" si="11"/>
        <v>59</v>
      </c>
    </row>
    <row r="26" spans="1:18" s="19" customFormat="1">
      <c r="A26" s="20"/>
      <c r="B26" s="41"/>
      <c r="C26" s="16">
        <f t="shared" si="12"/>
        <v>0.16597222222222222</v>
      </c>
      <c r="D26" s="16">
        <f t="shared" si="0"/>
        <v>0.17986111111111111</v>
      </c>
      <c r="E26" s="30">
        <v>900</v>
      </c>
      <c r="F26" s="30">
        <v>300</v>
      </c>
      <c r="G26" s="18">
        <f t="shared" si="1"/>
        <v>0.17083333333333331</v>
      </c>
      <c r="I26" s="17">
        <f t="shared" si="2"/>
        <v>0</v>
      </c>
      <c r="J26" s="17">
        <f t="shared" si="3"/>
        <v>0</v>
      </c>
      <c r="K26" s="17">
        <f t="shared" si="4"/>
        <v>0</v>
      </c>
      <c r="L26" s="17">
        <f t="shared" si="5"/>
        <v>0</v>
      </c>
      <c r="M26" s="17">
        <f t="shared" si="6"/>
        <v>0</v>
      </c>
      <c r="N26" s="17">
        <f t="shared" si="7"/>
        <v>0</v>
      </c>
      <c r="O26" s="17">
        <f t="shared" si="8"/>
        <v>0</v>
      </c>
      <c r="P26" s="17">
        <f t="shared" si="9"/>
        <v>4.3166666666666664</v>
      </c>
      <c r="Q26" s="17">
        <f t="shared" si="10"/>
        <v>4</v>
      </c>
      <c r="R26" s="17">
        <f t="shared" si="11"/>
        <v>19</v>
      </c>
    </row>
    <row r="27" spans="1:18" s="19" customFormat="1">
      <c r="A27" s="20"/>
      <c r="B27" s="41"/>
      <c r="C27" s="16">
        <f t="shared" si="12"/>
        <v>0.17986111111111111</v>
      </c>
      <c r="D27" s="16">
        <f t="shared" si="0"/>
        <v>0.19375000000000001</v>
      </c>
      <c r="E27" s="30">
        <v>900</v>
      </c>
      <c r="F27" s="30">
        <v>300</v>
      </c>
      <c r="G27" s="18">
        <f t="shared" si="1"/>
        <v>0.18472222222222223</v>
      </c>
      <c r="I27" s="17">
        <f t="shared" si="2"/>
        <v>0</v>
      </c>
      <c r="J27" s="17">
        <f t="shared" si="3"/>
        <v>0</v>
      </c>
      <c r="K27" s="17">
        <f t="shared" si="4"/>
        <v>0</v>
      </c>
      <c r="L27" s="17">
        <f t="shared" si="5"/>
        <v>0</v>
      </c>
      <c r="M27" s="17">
        <f t="shared" si="6"/>
        <v>0</v>
      </c>
      <c r="N27" s="17">
        <f t="shared" si="7"/>
        <v>0</v>
      </c>
      <c r="O27" s="17">
        <f t="shared" si="8"/>
        <v>0</v>
      </c>
      <c r="P27" s="17">
        <f t="shared" si="9"/>
        <v>4.6500000000000004</v>
      </c>
      <c r="Q27" s="17">
        <f t="shared" si="10"/>
        <v>4</v>
      </c>
      <c r="R27" s="17">
        <f t="shared" si="11"/>
        <v>39</v>
      </c>
    </row>
    <row r="28" spans="1:18" s="19" customFormat="1">
      <c r="A28" s="20"/>
      <c r="B28" s="26"/>
      <c r="C28" s="16">
        <f t="shared" si="12"/>
        <v>0.19375000000000001</v>
      </c>
      <c r="D28" s="16">
        <f t="shared" si="0"/>
        <v>0.2076388888888889</v>
      </c>
      <c r="E28" s="30">
        <v>900</v>
      </c>
      <c r="F28" s="30">
        <v>300</v>
      </c>
      <c r="G28" s="18">
        <f t="shared" si="1"/>
        <v>0.1986111111111111</v>
      </c>
      <c r="I28" s="17">
        <f t="shared" si="2"/>
        <v>0</v>
      </c>
      <c r="J28" s="17">
        <f t="shared" si="3"/>
        <v>0</v>
      </c>
      <c r="K28" s="17">
        <f t="shared" si="4"/>
        <v>0</v>
      </c>
      <c r="L28" s="17">
        <f t="shared" si="5"/>
        <v>0</v>
      </c>
      <c r="M28" s="17">
        <f t="shared" si="6"/>
        <v>0</v>
      </c>
      <c r="N28" s="17">
        <f t="shared" si="7"/>
        <v>0</v>
      </c>
      <c r="O28" s="17">
        <f t="shared" si="8"/>
        <v>0</v>
      </c>
      <c r="P28" s="17">
        <f t="shared" si="9"/>
        <v>4.9833333333333334</v>
      </c>
      <c r="Q28" s="17">
        <f t="shared" si="10"/>
        <v>4</v>
      </c>
      <c r="R28" s="17">
        <f t="shared" si="11"/>
        <v>59</v>
      </c>
    </row>
    <row r="29" spans="1:18" s="19" customFormat="1">
      <c r="A29" s="20"/>
      <c r="B29" s="26"/>
      <c r="C29" s="16">
        <f t="shared" si="12"/>
        <v>0.2076388888888889</v>
      </c>
      <c r="D29" s="16">
        <f t="shared" si="0"/>
        <v>0.22152777777777777</v>
      </c>
      <c r="E29" s="30">
        <v>900</v>
      </c>
      <c r="F29" s="30">
        <v>300</v>
      </c>
      <c r="G29" s="18">
        <f t="shared" si="1"/>
        <v>0.21249999999999999</v>
      </c>
      <c r="I29" s="17">
        <f t="shared" si="2"/>
        <v>0</v>
      </c>
      <c r="J29" s="17">
        <f t="shared" si="3"/>
        <v>0</v>
      </c>
      <c r="K29" s="17">
        <f t="shared" si="4"/>
        <v>0</v>
      </c>
      <c r="L29" s="17">
        <f t="shared" si="5"/>
        <v>0</v>
      </c>
      <c r="M29" s="17">
        <f t="shared" si="6"/>
        <v>0</v>
      </c>
      <c r="N29" s="17">
        <f t="shared" si="7"/>
        <v>0</v>
      </c>
      <c r="O29" s="17">
        <f t="shared" si="8"/>
        <v>0</v>
      </c>
      <c r="P29" s="17">
        <f t="shared" si="9"/>
        <v>5.3166666666666664</v>
      </c>
      <c r="Q29" s="17">
        <f t="shared" si="10"/>
        <v>5</v>
      </c>
      <c r="R29" s="17">
        <f t="shared" si="11"/>
        <v>19</v>
      </c>
    </row>
    <row r="30" spans="1:18" s="19" customFormat="1">
      <c r="A30" s="20"/>
      <c r="B30" s="26"/>
      <c r="C30" s="16">
        <f t="shared" si="12"/>
        <v>0.22152777777777777</v>
      </c>
      <c r="D30" s="16">
        <f t="shared" si="0"/>
        <v>0.23541666666666669</v>
      </c>
      <c r="E30" s="30">
        <v>900</v>
      </c>
      <c r="F30" s="30">
        <v>300</v>
      </c>
      <c r="G30" s="18">
        <f t="shared" si="1"/>
        <v>0.22638888888888889</v>
      </c>
      <c r="I30" s="17">
        <f t="shared" si="2"/>
        <v>0</v>
      </c>
      <c r="J30" s="17">
        <f t="shared" si="3"/>
        <v>0</v>
      </c>
      <c r="K30" s="17">
        <f t="shared" si="4"/>
        <v>0</v>
      </c>
      <c r="L30" s="17">
        <f t="shared" si="5"/>
        <v>0</v>
      </c>
      <c r="M30" s="17">
        <f t="shared" si="6"/>
        <v>0</v>
      </c>
      <c r="N30" s="17">
        <f t="shared" si="7"/>
        <v>0</v>
      </c>
      <c r="O30" s="17">
        <f t="shared" si="8"/>
        <v>0</v>
      </c>
      <c r="P30" s="17">
        <f t="shared" si="9"/>
        <v>5.65</v>
      </c>
      <c r="Q30" s="17">
        <f t="shared" si="10"/>
        <v>5</v>
      </c>
      <c r="R30" s="17">
        <f t="shared" si="11"/>
        <v>39</v>
      </c>
    </row>
    <row r="31" spans="1:18" s="19" customFormat="1">
      <c r="A31" s="20"/>
      <c r="B31" s="26"/>
      <c r="C31" s="16">
        <f t="shared" si="12"/>
        <v>0.23541666666666669</v>
      </c>
      <c r="D31" s="16">
        <f t="shared" si="0"/>
        <v>0.24930555555555556</v>
      </c>
      <c r="E31" s="30">
        <v>900</v>
      </c>
      <c r="F31" s="30">
        <v>300</v>
      </c>
      <c r="G31" s="18">
        <f t="shared" si="1"/>
        <v>0.24027777777777778</v>
      </c>
      <c r="I31" s="17">
        <f t="shared" si="2"/>
        <v>0</v>
      </c>
      <c r="J31" s="17">
        <f t="shared" si="3"/>
        <v>0</v>
      </c>
      <c r="K31" s="17">
        <f t="shared" si="4"/>
        <v>0</v>
      </c>
      <c r="L31" s="17">
        <f t="shared" si="5"/>
        <v>0</v>
      </c>
      <c r="M31" s="17">
        <f t="shared" si="6"/>
        <v>0</v>
      </c>
      <c r="N31" s="17">
        <f t="shared" si="7"/>
        <v>0</v>
      </c>
      <c r="O31" s="17">
        <f t="shared" si="8"/>
        <v>0</v>
      </c>
      <c r="P31" s="17">
        <f t="shared" si="9"/>
        <v>5.9833333333333334</v>
      </c>
      <c r="Q31" s="17">
        <f t="shared" si="10"/>
        <v>5</v>
      </c>
      <c r="R31" s="17">
        <f t="shared" si="11"/>
        <v>59</v>
      </c>
    </row>
    <row r="32" spans="1:18" s="19" customFormat="1">
      <c r="A32" s="20"/>
      <c r="B32" s="26"/>
      <c r="C32" s="16">
        <f t="shared" si="12"/>
        <v>0.24930555555555556</v>
      </c>
      <c r="D32" s="16">
        <f t="shared" si="0"/>
        <v>0.26319444444444445</v>
      </c>
      <c r="E32" s="30">
        <v>900</v>
      </c>
      <c r="F32" s="30">
        <v>300</v>
      </c>
      <c r="G32" s="18">
        <f t="shared" si="1"/>
        <v>0.25416666666666665</v>
      </c>
      <c r="I32" s="17">
        <f t="shared" si="2"/>
        <v>0</v>
      </c>
      <c r="J32" s="17">
        <f t="shared" si="3"/>
        <v>0</v>
      </c>
      <c r="K32" s="17">
        <f t="shared" si="4"/>
        <v>0</v>
      </c>
      <c r="L32" s="17">
        <f t="shared" si="5"/>
        <v>0</v>
      </c>
      <c r="M32" s="17">
        <f t="shared" si="6"/>
        <v>0</v>
      </c>
      <c r="N32" s="17">
        <f t="shared" si="7"/>
        <v>0</v>
      </c>
      <c r="O32" s="17">
        <f t="shared" si="8"/>
        <v>0</v>
      </c>
      <c r="P32" s="17">
        <f t="shared" si="9"/>
        <v>6.3166666666666664</v>
      </c>
      <c r="Q32" s="17">
        <f t="shared" si="10"/>
        <v>6</v>
      </c>
      <c r="R32" s="17">
        <f t="shared" si="11"/>
        <v>19</v>
      </c>
    </row>
    <row r="33" spans="1:18" s="19" customFormat="1">
      <c r="A33" s="20"/>
      <c r="B33" s="26"/>
      <c r="C33" s="16">
        <f t="shared" si="12"/>
        <v>0.26319444444444445</v>
      </c>
      <c r="D33" s="16">
        <f t="shared" si="0"/>
        <v>0.27708333333333335</v>
      </c>
      <c r="E33" s="30">
        <v>900</v>
      </c>
      <c r="F33" s="30">
        <v>300</v>
      </c>
      <c r="G33" s="18">
        <f t="shared" si="1"/>
        <v>0.26805555555555555</v>
      </c>
      <c r="I33" s="17">
        <f t="shared" si="2"/>
        <v>0</v>
      </c>
      <c r="J33" s="17">
        <f t="shared" si="3"/>
        <v>0</v>
      </c>
      <c r="K33" s="17">
        <f t="shared" si="4"/>
        <v>0</v>
      </c>
      <c r="L33" s="17">
        <f t="shared" si="5"/>
        <v>0</v>
      </c>
      <c r="M33" s="17">
        <f t="shared" si="6"/>
        <v>0</v>
      </c>
      <c r="N33" s="17">
        <f t="shared" si="7"/>
        <v>0</v>
      </c>
      <c r="O33" s="17">
        <f t="shared" si="8"/>
        <v>0</v>
      </c>
      <c r="P33" s="17">
        <f t="shared" si="9"/>
        <v>6.65</v>
      </c>
      <c r="Q33" s="17">
        <f t="shared" si="10"/>
        <v>6</v>
      </c>
      <c r="R33" s="17">
        <f t="shared" si="11"/>
        <v>39</v>
      </c>
    </row>
    <row r="34" spans="1:18" s="19" customFormat="1">
      <c r="A34" s="20"/>
      <c r="B34" s="26"/>
      <c r="C34" s="16">
        <f t="shared" si="12"/>
        <v>0.27708333333333335</v>
      </c>
      <c r="D34" s="16">
        <f t="shared" si="0"/>
        <v>0.29097222222222224</v>
      </c>
      <c r="E34" s="30">
        <v>900</v>
      </c>
      <c r="F34" s="30">
        <v>300</v>
      </c>
      <c r="G34" s="18">
        <f t="shared" si="1"/>
        <v>0.28194444444444444</v>
      </c>
      <c r="I34" s="17">
        <f t="shared" si="2"/>
        <v>0</v>
      </c>
      <c r="J34" s="17">
        <f t="shared" si="3"/>
        <v>0</v>
      </c>
      <c r="K34" s="17">
        <f t="shared" si="4"/>
        <v>0</v>
      </c>
      <c r="L34" s="17">
        <f t="shared" si="5"/>
        <v>0</v>
      </c>
      <c r="M34" s="17">
        <f t="shared" si="6"/>
        <v>0</v>
      </c>
      <c r="N34" s="17">
        <f t="shared" si="7"/>
        <v>0</v>
      </c>
      <c r="O34" s="17">
        <f t="shared" si="8"/>
        <v>0</v>
      </c>
      <c r="P34" s="17">
        <f t="shared" si="9"/>
        <v>6.9833333333333334</v>
      </c>
      <c r="Q34" s="17">
        <f t="shared" si="10"/>
        <v>6</v>
      </c>
      <c r="R34" s="17">
        <f t="shared" si="11"/>
        <v>59</v>
      </c>
    </row>
    <row r="35" spans="1:18" s="19" customFormat="1">
      <c r="A35" s="20"/>
      <c r="B35" s="26"/>
      <c r="C35" s="16">
        <f t="shared" si="12"/>
        <v>0.29097222222222224</v>
      </c>
      <c r="D35" s="16">
        <f t="shared" si="0"/>
        <v>0.30486111111111108</v>
      </c>
      <c r="E35" s="30">
        <v>900</v>
      </c>
      <c r="F35" s="30">
        <v>300</v>
      </c>
      <c r="G35" s="18">
        <f t="shared" si="1"/>
        <v>0.29583333333333334</v>
      </c>
      <c r="I35" s="17">
        <f t="shared" si="2"/>
        <v>0</v>
      </c>
      <c r="J35" s="17">
        <f t="shared" si="3"/>
        <v>0</v>
      </c>
      <c r="K35" s="17">
        <f t="shared" si="4"/>
        <v>0</v>
      </c>
      <c r="L35" s="17">
        <f t="shared" si="5"/>
        <v>0</v>
      </c>
      <c r="M35" s="17">
        <f t="shared" si="6"/>
        <v>0</v>
      </c>
      <c r="N35" s="17">
        <f t="shared" si="7"/>
        <v>0</v>
      </c>
      <c r="O35" s="17">
        <f t="shared" si="8"/>
        <v>0</v>
      </c>
      <c r="P35" s="17">
        <f t="shared" si="9"/>
        <v>7.3166666666666664</v>
      </c>
      <c r="Q35" s="17">
        <f t="shared" si="10"/>
        <v>7</v>
      </c>
      <c r="R35" s="17">
        <f t="shared" si="11"/>
        <v>19</v>
      </c>
    </row>
    <row r="36" spans="1:18" s="19" customFormat="1">
      <c r="A36" s="20"/>
      <c r="B36" s="26"/>
      <c r="C36" s="16">
        <f t="shared" si="12"/>
        <v>0.30486111111111108</v>
      </c>
      <c r="D36" s="16">
        <f t="shared" si="0"/>
        <v>0.31875000000000003</v>
      </c>
      <c r="E36" s="30">
        <v>900</v>
      </c>
      <c r="F36" s="30">
        <v>300</v>
      </c>
      <c r="G36" s="18">
        <f t="shared" si="1"/>
        <v>0.30972222222222223</v>
      </c>
      <c r="I36" s="17">
        <f t="shared" si="2"/>
        <v>0</v>
      </c>
      <c r="J36" s="17">
        <f t="shared" si="3"/>
        <v>0</v>
      </c>
      <c r="K36" s="17">
        <f t="shared" si="4"/>
        <v>0</v>
      </c>
      <c r="L36" s="17">
        <f t="shared" si="5"/>
        <v>0</v>
      </c>
      <c r="M36" s="17">
        <f t="shared" si="6"/>
        <v>0</v>
      </c>
      <c r="N36" s="17">
        <f t="shared" si="7"/>
        <v>0</v>
      </c>
      <c r="O36" s="17">
        <f t="shared" si="8"/>
        <v>0</v>
      </c>
      <c r="P36" s="17">
        <f t="shared" si="9"/>
        <v>7.65</v>
      </c>
      <c r="Q36" s="17">
        <f t="shared" si="10"/>
        <v>7</v>
      </c>
      <c r="R36" s="17">
        <f t="shared" si="11"/>
        <v>39</v>
      </c>
    </row>
    <row r="37" spans="1:18" s="19" customFormat="1">
      <c r="B37" s="26"/>
      <c r="C37" s="16"/>
      <c r="D37" s="16"/>
    </row>
    <row r="38" spans="1:18" s="19" customFormat="1">
      <c r="B38" s="26"/>
      <c r="C38" s="16"/>
      <c r="D38" s="16"/>
      <c r="H38" s="21" t="s">
        <v>29</v>
      </c>
      <c r="I38" s="22">
        <f t="shared" ref="I38:O38" si="13">SUM(I2:I36)</f>
        <v>0</v>
      </c>
      <c r="J38" s="22">
        <f t="shared" si="13"/>
        <v>0</v>
      </c>
      <c r="K38" s="22">
        <f t="shared" si="13"/>
        <v>0</v>
      </c>
      <c r="L38" s="22">
        <f t="shared" si="13"/>
        <v>0</v>
      </c>
      <c r="M38" s="22">
        <f t="shared" si="13"/>
        <v>0</v>
      </c>
      <c r="N38" s="22">
        <f t="shared" si="13"/>
        <v>0</v>
      </c>
      <c r="O38" s="22">
        <f t="shared" si="13"/>
        <v>0</v>
      </c>
    </row>
    <row r="39" spans="1:18">
      <c r="B39" s="1"/>
      <c r="C39" s="5"/>
      <c r="D39" s="5"/>
    </row>
  </sheetData>
  <pageMargins left="0.75" right="0.75"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V3" workbookViewId="0"/>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1"/>
  <sheetViews>
    <sheetView workbookViewId="0">
      <selection activeCell="A10" sqref="A10"/>
    </sheetView>
  </sheetViews>
  <sheetFormatPr baseColWidth="10" defaultRowHeight="15" x14ac:dyDescent="0"/>
  <cols>
    <col min="1" max="1" width="10.83203125" style="45"/>
    <col min="4" max="4" width="14.1640625" customWidth="1"/>
    <col min="5" max="9" width="12.1640625" customWidth="1"/>
    <col min="10" max="10" width="12.5" customWidth="1"/>
    <col min="11" max="11" width="12.83203125" customWidth="1"/>
    <col min="12" max="12" width="13" customWidth="1"/>
    <col min="13" max="16" width="13.6640625" customWidth="1"/>
    <col min="17" max="18" width="10.83203125" style="6"/>
  </cols>
  <sheetData>
    <row r="1" spans="1:18" ht="30">
      <c r="A1" s="45" t="s">
        <v>140</v>
      </c>
      <c r="B1" t="s">
        <v>277</v>
      </c>
      <c r="C1" t="s">
        <v>278</v>
      </c>
      <c r="D1" t="s">
        <v>265</v>
      </c>
      <c r="E1" t="s">
        <v>266</v>
      </c>
      <c r="F1" t="s">
        <v>267</v>
      </c>
      <c r="G1" t="s">
        <v>268</v>
      </c>
      <c r="H1" t="s">
        <v>269</v>
      </c>
      <c r="I1" t="s">
        <v>270</v>
      </c>
      <c r="J1" t="s">
        <v>271</v>
      </c>
      <c r="K1" t="s">
        <v>272</v>
      </c>
      <c r="L1" t="s">
        <v>273</v>
      </c>
      <c r="M1" t="s">
        <v>274</v>
      </c>
      <c r="N1" t="s">
        <v>275</v>
      </c>
      <c r="O1" t="s">
        <v>276</v>
      </c>
      <c r="Q1" s="6" t="s">
        <v>141</v>
      </c>
      <c r="R1" s="6" t="s">
        <v>142</v>
      </c>
    </row>
    <row r="2" spans="1:18">
      <c r="A2" s="46" t="s">
        <v>164</v>
      </c>
      <c r="B2" s="6">
        <v>5</v>
      </c>
      <c r="C2" s="6">
        <v>10</v>
      </c>
      <c r="D2" s="6">
        <f>COUNTIF('2014-MARCH-02'!$A$2:'2014-MARCH-02'!$A$23,A2)</f>
        <v>1</v>
      </c>
      <c r="E2" s="6">
        <f>COUNTIF('2014-MARCH-03'!$A$2:'2014-MARCH-03'!$A$24,A2)</f>
        <v>1</v>
      </c>
      <c r="F2" s="6" t="s">
        <v>281</v>
      </c>
      <c r="G2" s="6" t="s">
        <v>281</v>
      </c>
      <c r="H2" s="6" t="s">
        <v>281</v>
      </c>
      <c r="I2" s="6" t="s">
        <v>281</v>
      </c>
      <c r="J2" s="6" t="s">
        <v>281</v>
      </c>
      <c r="K2" s="6">
        <f>COUNTIF('2014-MARCH-09'!$A$2:'2014-MARCH-09'!$A$28,A2)</f>
        <v>0</v>
      </c>
      <c r="L2" s="6">
        <f>COUNTIF('2014-MARCH-10'!$A$2:'2014-MARCH-10'!$A$28,A2)</f>
        <v>0</v>
      </c>
      <c r="M2" s="6">
        <f>COUNTIF('2014-MARCH-11'!$A$2:'2014-MARCH-11'!$A$38,A2)</f>
        <v>0</v>
      </c>
      <c r="N2" s="6">
        <f>COUNTIF('2014-MARCH-30'!$A$2:'2014-MARCH-30'!$A$38,A2)</f>
        <v>0</v>
      </c>
      <c r="O2" s="6">
        <f>COUNTIF('2014-MARCH-31'!$A$2:'2014-MARCH-31'!$A$38,A2)</f>
        <v>0</v>
      </c>
      <c r="P2" s="6"/>
      <c r="Q2" s="6">
        <f t="shared" ref="Q2:Q25" si="0">SUM(D2:M2)</f>
        <v>2</v>
      </c>
      <c r="R2" s="6">
        <f>Q2-C2</f>
        <v>-8</v>
      </c>
    </row>
    <row r="3" spans="1:18">
      <c r="A3" s="46" t="s">
        <v>165</v>
      </c>
      <c r="B3" s="6">
        <v>5</v>
      </c>
      <c r="C3" s="6">
        <v>10</v>
      </c>
      <c r="D3" s="6">
        <f>COUNTIF('2014-MARCH-02'!$A$2:'2014-MARCH-02'!$A$23,A3)</f>
        <v>1</v>
      </c>
      <c r="E3" s="6">
        <f>COUNTIF('2014-MARCH-03'!$A$2:'2014-MARCH-03'!$A$24,A3)</f>
        <v>1</v>
      </c>
      <c r="F3" s="6">
        <f>COUNTIF('2014-MARCH-04'!$A$2:'2014-MARCH-04'!$A$24,A3)</f>
        <v>1</v>
      </c>
      <c r="G3" s="6">
        <f>COUNTIF('2014-MARCH-05'!$A$2:'2014-MARCH-05'!$A$27,A3)</f>
        <v>1</v>
      </c>
      <c r="H3" s="6">
        <f>COUNTIF('2014-MARCH-06'!$A$2:'2014-MARCH-06'!$A$25,A3)</f>
        <v>1</v>
      </c>
      <c r="I3" s="6">
        <f>COUNTIF('2014-MARCH-07'!$A$2:'2014-MARCH-07'!$A$51,A3)</f>
        <v>1</v>
      </c>
      <c r="J3" s="6">
        <f>COUNTIF('2014-MARCH-08'!$A$2:'2014-MARCH-08'!$A$25,A3)</f>
        <v>1</v>
      </c>
      <c r="K3" s="6">
        <f>COUNTIF('2014-MARCH-09'!$A$2:'2014-MARCH-09'!$A$28,A3)</f>
        <v>0</v>
      </c>
      <c r="L3" s="6">
        <f>COUNTIF('2014-MARCH-10'!$A$2:'2014-MARCH-10'!$A$28,A3)</f>
        <v>0</v>
      </c>
      <c r="M3" s="6">
        <f>COUNTIF('2014-MARCH-11'!$A$2:'2014-MARCH-11'!$A$38,A3)</f>
        <v>0</v>
      </c>
      <c r="N3" s="6">
        <f>COUNTIF('2014-MARCH-30'!$A$2:'2014-MARCH-30'!$A$38,A3)</f>
        <v>0</v>
      </c>
      <c r="O3" s="6">
        <f>COUNTIF('2014-MARCH-31'!$A$2:'2014-MARCH-31'!$A$38,A3)</f>
        <v>0</v>
      </c>
      <c r="P3" s="6"/>
      <c r="Q3" s="6">
        <f t="shared" si="0"/>
        <v>7</v>
      </c>
      <c r="R3" s="6">
        <f t="shared" ref="R3:R66" si="1">Q3-C3</f>
        <v>-3</v>
      </c>
    </row>
    <row r="4" spans="1:18">
      <c r="A4" s="46" t="s">
        <v>166</v>
      </c>
      <c r="B4" s="6">
        <v>5</v>
      </c>
      <c r="C4" s="6">
        <v>10</v>
      </c>
      <c r="D4" s="6">
        <f>COUNTIF('2014-MARCH-02'!$A$2:'2014-MARCH-02'!$A$23,A4)</f>
        <v>0</v>
      </c>
      <c r="E4" s="6">
        <f>COUNTIF('2014-MARCH-03'!$A$2:'2014-MARCH-03'!$A$24,A4)</f>
        <v>0</v>
      </c>
      <c r="F4" s="6">
        <f>COUNTIF('2014-MARCH-04'!$A$2:'2014-MARCH-04'!$A$24,A4)</f>
        <v>1</v>
      </c>
      <c r="G4" s="6">
        <f>COUNTIF('2014-MARCH-05'!$A$2:'2014-MARCH-05'!$A$27,A4)</f>
        <v>0</v>
      </c>
      <c r="H4" s="6">
        <f>COUNTIF('2014-MARCH-06'!$A$2:'2014-MARCH-06'!$A$25,A4)</f>
        <v>0</v>
      </c>
      <c r="I4" s="6">
        <f>COUNTIF('2014-MARCH-07'!$A$2:'2014-MARCH-07'!$A$51,A4)</f>
        <v>0</v>
      </c>
      <c r="J4" s="6">
        <f>COUNTIF('2014-MARCH-08'!$A$2:'2014-MARCH-08'!$A$25,A4)</f>
        <v>1</v>
      </c>
      <c r="K4" s="6">
        <f>COUNTIF('2014-MARCH-09'!$A$2:'2014-MARCH-09'!$A$28,A4)</f>
        <v>0</v>
      </c>
      <c r="L4" s="6">
        <f>COUNTIF('2014-MARCH-10'!$A$2:'2014-MARCH-10'!$A$28,A4)</f>
        <v>0</v>
      </c>
      <c r="M4" s="6">
        <f>COUNTIF('2014-MARCH-11'!$A$2:'2014-MARCH-11'!$A$38,A4)</f>
        <v>0</v>
      </c>
      <c r="N4" s="6">
        <f>COUNTIF('2014-MARCH-30'!$A$2:'2014-MARCH-30'!$A$38,A4)</f>
        <v>0</v>
      </c>
      <c r="O4" s="6">
        <f>COUNTIF('2014-MARCH-31'!$A$2:'2014-MARCH-31'!$A$38,A4)</f>
        <v>0</v>
      </c>
      <c r="P4" s="6"/>
      <c r="Q4" s="6">
        <f t="shared" si="0"/>
        <v>2</v>
      </c>
      <c r="R4" s="6">
        <f t="shared" si="1"/>
        <v>-8</v>
      </c>
    </row>
    <row r="5" spans="1:18">
      <c r="A5" s="46" t="s">
        <v>167</v>
      </c>
      <c r="B5" s="6">
        <v>4</v>
      </c>
      <c r="C5" s="6">
        <v>4</v>
      </c>
      <c r="D5" s="6">
        <f>COUNTIF('2014-MARCH-02'!$A$2:'2014-MARCH-02'!$A$23,A5)</f>
        <v>0</v>
      </c>
      <c r="E5" s="6">
        <f>COUNTIF('2014-MARCH-03'!$A$2:'2014-MARCH-03'!$A$24,A5)</f>
        <v>0</v>
      </c>
      <c r="F5" s="6">
        <f>COUNTIF('2014-MARCH-04'!$A$2:'2014-MARCH-04'!$A$24,A5)</f>
        <v>1</v>
      </c>
      <c r="G5" s="6" t="s">
        <v>281</v>
      </c>
      <c r="H5" s="6" t="s">
        <v>281</v>
      </c>
      <c r="I5" s="6" t="s">
        <v>281</v>
      </c>
      <c r="J5" s="6" t="s">
        <v>281</v>
      </c>
      <c r="K5" s="6">
        <f>COUNTIF('2014-MARCH-09'!$A$2:'2014-MARCH-09'!$A$28,A5)</f>
        <v>0</v>
      </c>
      <c r="L5" s="6">
        <f>COUNTIF('2014-MARCH-10'!$A$2:'2014-MARCH-10'!$A$28,A5)</f>
        <v>0</v>
      </c>
      <c r="M5" s="6">
        <f>COUNTIF('2014-MARCH-11'!$A$2:'2014-MARCH-11'!$A$38,A5)</f>
        <v>0</v>
      </c>
      <c r="N5" s="6">
        <f>COUNTIF('2014-MARCH-30'!$A$2:'2014-MARCH-30'!$A$38,A5)</f>
        <v>0</v>
      </c>
      <c r="O5" s="6">
        <f>COUNTIF('2014-MARCH-31'!$A$2:'2014-MARCH-31'!$A$38,A5)</f>
        <v>0</v>
      </c>
      <c r="P5" s="6"/>
      <c r="Q5" s="6">
        <f t="shared" si="0"/>
        <v>1</v>
      </c>
      <c r="R5" s="6">
        <f t="shared" si="1"/>
        <v>-3</v>
      </c>
    </row>
    <row r="6" spans="1:18">
      <c r="A6" s="46" t="s">
        <v>168</v>
      </c>
      <c r="B6" s="6">
        <v>4</v>
      </c>
      <c r="C6" s="6">
        <v>4</v>
      </c>
      <c r="D6" s="6">
        <f>COUNTIF('2014-MARCH-02'!$A$2:'2014-MARCH-02'!$A$23,A6)</f>
        <v>0</v>
      </c>
      <c r="E6" s="6">
        <f>COUNTIF('2014-MARCH-03'!$A$2:'2014-MARCH-03'!$A$24,A6)</f>
        <v>0</v>
      </c>
      <c r="F6" s="6">
        <f>COUNTIF('2014-MARCH-04'!$A$2:'2014-MARCH-04'!$A$24,A6)</f>
        <v>0</v>
      </c>
      <c r="G6" s="6" t="s">
        <v>281</v>
      </c>
      <c r="H6" s="6" t="s">
        <v>281</v>
      </c>
      <c r="I6" s="6" t="s">
        <v>281</v>
      </c>
      <c r="J6" s="6" t="s">
        <v>281</v>
      </c>
      <c r="K6" s="6">
        <f>COUNTIF('2014-MARCH-09'!$A$2:'2014-MARCH-09'!$A$28,A6)</f>
        <v>0</v>
      </c>
      <c r="L6" s="6">
        <f>COUNTIF('2014-MARCH-10'!$A$2:'2014-MARCH-10'!$A$28,A6)</f>
        <v>0</v>
      </c>
      <c r="M6" s="6">
        <f>COUNTIF('2014-MARCH-11'!$A$2:'2014-MARCH-11'!$A$38,A6)</f>
        <v>0</v>
      </c>
      <c r="N6" s="6">
        <f>COUNTIF('2014-MARCH-30'!$A$2:'2014-MARCH-30'!$A$38,A6)</f>
        <v>0</v>
      </c>
      <c r="O6" s="6">
        <f>COUNTIF('2014-MARCH-31'!$A$2:'2014-MARCH-31'!$A$38,A6)</f>
        <v>0</v>
      </c>
      <c r="P6" s="6"/>
      <c r="Q6" s="6">
        <f t="shared" si="0"/>
        <v>0</v>
      </c>
      <c r="R6" s="6">
        <f t="shared" si="1"/>
        <v>-4</v>
      </c>
    </row>
    <row r="7" spans="1:18">
      <c r="A7" s="46" t="s">
        <v>169</v>
      </c>
      <c r="B7" s="6">
        <v>4</v>
      </c>
      <c r="C7" s="6">
        <v>4</v>
      </c>
      <c r="D7" s="6">
        <f>COUNTIF('2014-MARCH-02'!$A$2:'2014-MARCH-02'!$A$23,A7)</f>
        <v>0</v>
      </c>
      <c r="E7" s="6">
        <f>COUNTIF('2014-MARCH-03'!$A$2:'2014-MARCH-03'!$A$24,A7)</f>
        <v>0</v>
      </c>
      <c r="F7" s="6">
        <f>COUNTIF('2014-MARCH-04'!$A$2:'2014-MARCH-04'!$A$24,A7)</f>
        <v>0</v>
      </c>
      <c r="G7" s="6" t="s">
        <v>281</v>
      </c>
      <c r="H7" s="6" t="s">
        <v>281</v>
      </c>
      <c r="I7" s="6" t="s">
        <v>281</v>
      </c>
      <c r="J7" s="6" t="s">
        <v>281</v>
      </c>
      <c r="K7" s="6">
        <f>COUNTIF('2014-MARCH-09'!$A$2:'2014-MARCH-09'!$A$28,A7)</f>
        <v>0</v>
      </c>
      <c r="L7" s="6">
        <f>COUNTIF('2014-MARCH-10'!$A$2:'2014-MARCH-10'!$A$28,A7)</f>
        <v>0</v>
      </c>
      <c r="M7" s="6">
        <f>COUNTIF('2014-MARCH-11'!$A$2:'2014-MARCH-11'!$A$38,A7)</f>
        <v>0</v>
      </c>
      <c r="N7" s="6">
        <f>COUNTIF('2014-MARCH-30'!$A$2:'2014-MARCH-30'!$A$38,A7)</f>
        <v>0</v>
      </c>
      <c r="O7" s="6">
        <f>COUNTIF('2014-MARCH-31'!$A$2:'2014-MARCH-31'!$A$38,A7)</f>
        <v>0</v>
      </c>
      <c r="P7" s="6"/>
      <c r="Q7" s="6">
        <f t="shared" si="0"/>
        <v>0</v>
      </c>
      <c r="R7" s="6">
        <f t="shared" si="1"/>
        <v>-4</v>
      </c>
    </row>
    <row r="8" spans="1:18">
      <c r="A8" s="46" t="s">
        <v>170</v>
      </c>
      <c r="B8" s="6">
        <v>4</v>
      </c>
      <c r="C8" s="6">
        <v>4</v>
      </c>
      <c r="D8" s="6">
        <f>COUNTIF('2014-MARCH-02'!$A$2:'2014-MARCH-02'!$A$23,A8)</f>
        <v>0</v>
      </c>
      <c r="E8" s="6">
        <f>COUNTIF('2014-MARCH-03'!$A$2:'2014-MARCH-03'!$A$24,A8)</f>
        <v>0</v>
      </c>
      <c r="F8" s="6">
        <f>COUNTIF('2014-MARCH-04'!$A$2:'2014-MARCH-04'!$A$24,A8)</f>
        <v>0</v>
      </c>
      <c r="G8" s="6">
        <f>COUNTIF('2014-MARCH-05'!$A$2:'2014-MARCH-05'!$A$27,A8)</f>
        <v>1</v>
      </c>
      <c r="H8" s="6">
        <f>COUNTIF('2014-MARCH-06'!$A$2:'2014-MARCH-06'!$A$25,A8)</f>
        <v>1</v>
      </c>
      <c r="I8" s="6" t="s">
        <v>281</v>
      </c>
      <c r="J8" s="6" t="s">
        <v>281</v>
      </c>
      <c r="K8" s="6" t="s">
        <v>281</v>
      </c>
      <c r="L8" s="6" t="s">
        <v>281</v>
      </c>
      <c r="M8" s="6" t="s">
        <v>281</v>
      </c>
      <c r="N8" s="6">
        <f>COUNTIF('2014-MARCH-30'!$A$2:'2014-MARCH-30'!$A$38,A8)</f>
        <v>0</v>
      </c>
      <c r="O8" s="6">
        <f>COUNTIF('2014-MARCH-31'!$A$2:'2014-MARCH-31'!$A$38,A8)</f>
        <v>0</v>
      </c>
      <c r="P8" s="6"/>
      <c r="Q8" s="6">
        <f t="shared" si="0"/>
        <v>2</v>
      </c>
      <c r="R8" s="6">
        <f t="shared" si="1"/>
        <v>-2</v>
      </c>
    </row>
    <row r="9" spans="1:18">
      <c r="A9" s="46" t="s">
        <v>462</v>
      </c>
      <c r="B9" s="6">
        <v>4</v>
      </c>
      <c r="C9" s="6">
        <v>4</v>
      </c>
      <c r="D9" s="6">
        <f>COUNTIF('2014-MARCH-02'!$A$2:'2014-MARCH-02'!$A$23,A9)</f>
        <v>0</v>
      </c>
      <c r="E9" s="6" t="s">
        <v>281</v>
      </c>
      <c r="F9" s="6" t="s">
        <v>281</v>
      </c>
      <c r="G9" s="6" t="s">
        <v>281</v>
      </c>
      <c r="H9" s="6" t="s">
        <v>281</v>
      </c>
      <c r="I9" s="6">
        <f>COUNTIF('2014-MARCH-07'!$A$2:'2014-MARCH-07'!$A$51,A9)</f>
        <v>0</v>
      </c>
      <c r="J9" s="6">
        <f>COUNTIF('2014-MARCH-08'!$A$2:'2014-MARCH-08'!$A$25,A9)</f>
        <v>1</v>
      </c>
      <c r="K9" s="6">
        <f>COUNTIF('2014-MARCH-09'!$A$2:'2014-MARCH-09'!$A$28,A9)</f>
        <v>0</v>
      </c>
      <c r="L9" s="6">
        <f>COUNTIF('2014-MARCH-10'!$A$2:'2014-MARCH-10'!$A$28,A9)</f>
        <v>0</v>
      </c>
      <c r="M9" s="6">
        <f>COUNTIF('2014-MARCH-11'!$A$2:'2014-MARCH-11'!$A$38,A9)</f>
        <v>0</v>
      </c>
      <c r="N9" s="6">
        <f>COUNTIF('2014-MARCH-30'!$A$2:'2014-MARCH-30'!$A$38,A9)</f>
        <v>0</v>
      </c>
      <c r="O9" s="6">
        <f>COUNTIF('2014-MARCH-31'!$A$2:'2014-MARCH-31'!$A$38,A9)</f>
        <v>0</v>
      </c>
      <c r="P9" s="6"/>
      <c r="Q9" s="6">
        <f t="shared" si="0"/>
        <v>1</v>
      </c>
      <c r="R9" s="6">
        <f t="shared" si="1"/>
        <v>-3</v>
      </c>
    </row>
    <row r="10" spans="1:18">
      <c r="A10" s="46" t="s">
        <v>171</v>
      </c>
      <c r="B10" s="6">
        <v>4</v>
      </c>
      <c r="C10" s="6">
        <v>4</v>
      </c>
      <c r="D10" s="6">
        <f>COUNTIF('2014-MARCH-02'!$A$2:'2014-MARCH-02'!$A$23,A10)</f>
        <v>0</v>
      </c>
      <c r="E10" s="6">
        <f>COUNTIF('2014-MARCH-03'!$A$2:'2014-MARCH-03'!$A$24,A10)</f>
        <v>0</v>
      </c>
      <c r="F10" s="6" t="s">
        <v>281</v>
      </c>
      <c r="G10" s="6" t="s">
        <v>281</v>
      </c>
      <c r="H10" s="6" t="s">
        <v>281</v>
      </c>
      <c r="I10" s="6" t="s">
        <v>281</v>
      </c>
      <c r="J10" s="6">
        <f>COUNTIF('2014-MARCH-08'!$A$2:'2014-MARCH-08'!$A$25,A10)</f>
        <v>0</v>
      </c>
      <c r="K10" s="6">
        <f>COUNTIF('2014-MARCH-09'!$A$2:'2014-MARCH-09'!$A$28,A10)</f>
        <v>0</v>
      </c>
      <c r="L10" s="6">
        <f>COUNTIF('2014-MARCH-10'!$A$2:'2014-MARCH-10'!$A$28,A10)</f>
        <v>0</v>
      </c>
      <c r="M10" s="6">
        <f>COUNTIF('2014-MARCH-11'!$A$2:'2014-MARCH-11'!$A$38,A10)</f>
        <v>0</v>
      </c>
      <c r="N10" s="6">
        <f>COUNTIF('2014-MARCH-30'!$A$2:'2014-MARCH-30'!$A$38,A10)</f>
        <v>0</v>
      </c>
      <c r="O10" s="6">
        <f>COUNTIF('2014-MARCH-31'!$A$2:'2014-MARCH-31'!$A$38,A10)</f>
        <v>0</v>
      </c>
      <c r="P10" s="6"/>
      <c r="Q10" s="6">
        <f t="shared" si="0"/>
        <v>0</v>
      </c>
      <c r="R10" s="6">
        <f t="shared" si="1"/>
        <v>-4</v>
      </c>
    </row>
    <row r="11" spans="1:18">
      <c r="A11" s="46" t="s">
        <v>172</v>
      </c>
      <c r="B11" s="6">
        <v>4</v>
      </c>
      <c r="C11" s="6">
        <v>4</v>
      </c>
      <c r="D11" s="6">
        <f>COUNTIF('2014-MARCH-02'!$A$2:'2014-MARCH-02'!$A$23,A11)</f>
        <v>0</v>
      </c>
      <c r="E11" s="6">
        <f>COUNTIF('2014-MARCH-03'!$A$2:'2014-MARCH-03'!$A$24,A11)</f>
        <v>0</v>
      </c>
      <c r="F11" s="6">
        <f>COUNTIF('2014-MARCH-04'!$A$2:'2014-MARCH-04'!$A$24,A11)</f>
        <v>0</v>
      </c>
      <c r="G11" s="6">
        <f>COUNTIF('2014-MARCH-05'!$A$2:'2014-MARCH-05'!$A$27,A11)</f>
        <v>0</v>
      </c>
      <c r="H11" s="6" t="s">
        <v>281</v>
      </c>
      <c r="I11" s="6" t="s">
        <v>281</v>
      </c>
      <c r="J11" s="6" t="s">
        <v>281</v>
      </c>
      <c r="K11" s="6" t="s">
        <v>281</v>
      </c>
      <c r="L11" s="6" t="s">
        <v>281</v>
      </c>
      <c r="M11" s="6">
        <f>COUNTIF('2014-MARCH-11'!$A$2:'2014-MARCH-11'!$A$38,A11)</f>
        <v>0</v>
      </c>
      <c r="N11" s="6">
        <f>COUNTIF('2014-MARCH-30'!$A$2:'2014-MARCH-30'!$A$38,A11)</f>
        <v>0</v>
      </c>
      <c r="O11" s="6">
        <f>COUNTIF('2014-MARCH-31'!$A$2:'2014-MARCH-31'!$A$38,A11)</f>
        <v>0</v>
      </c>
      <c r="P11" s="6"/>
      <c r="Q11" s="6">
        <f t="shared" si="0"/>
        <v>0</v>
      </c>
      <c r="R11" s="6">
        <f t="shared" si="1"/>
        <v>-4</v>
      </c>
    </row>
    <row r="12" spans="1:18">
      <c r="A12" s="46" t="s">
        <v>173</v>
      </c>
      <c r="B12" s="6">
        <v>4</v>
      </c>
      <c r="C12" s="6">
        <v>4</v>
      </c>
      <c r="D12" s="6">
        <f>COUNTIF('2014-MARCH-02'!$A$2:'2014-MARCH-02'!$A$23,A12)</f>
        <v>0</v>
      </c>
      <c r="E12" s="6">
        <f>COUNTIF('2014-MARCH-03'!$A$2:'2014-MARCH-03'!$A$24,A12)</f>
        <v>0</v>
      </c>
      <c r="F12" s="6">
        <f>COUNTIF('2014-MARCH-04'!$A$2:'2014-MARCH-04'!$A$24,A12)</f>
        <v>0</v>
      </c>
      <c r="G12" s="6">
        <f>COUNTIF('2014-MARCH-05'!$A$2:'2014-MARCH-05'!$A$27,A12)</f>
        <v>0</v>
      </c>
      <c r="H12" s="6">
        <f>COUNTIF('2014-MARCH-06'!$A$2:'2014-MARCH-06'!$A$25,A12)</f>
        <v>0</v>
      </c>
      <c r="I12" s="6" t="s">
        <v>281</v>
      </c>
      <c r="J12" s="6" t="s">
        <v>281</v>
      </c>
      <c r="K12" s="6" t="s">
        <v>281</v>
      </c>
      <c r="L12" s="6" t="s">
        <v>281</v>
      </c>
      <c r="M12" s="6" t="s">
        <v>281</v>
      </c>
      <c r="N12" s="6">
        <f>COUNTIF('2014-MARCH-30'!$A$2:'2014-MARCH-30'!$A$38,A12)</f>
        <v>0</v>
      </c>
      <c r="O12" s="6">
        <f>COUNTIF('2014-MARCH-31'!$A$2:'2014-MARCH-31'!$A$38,A12)</f>
        <v>0</v>
      </c>
      <c r="P12" s="6"/>
      <c r="Q12" s="6">
        <f t="shared" si="0"/>
        <v>0</v>
      </c>
      <c r="R12" s="6">
        <f t="shared" si="1"/>
        <v>-4</v>
      </c>
    </row>
    <row r="13" spans="1:18">
      <c r="A13" s="46" t="s">
        <v>174</v>
      </c>
      <c r="B13" s="6">
        <v>4</v>
      </c>
      <c r="C13" s="6">
        <v>4</v>
      </c>
      <c r="D13" s="6">
        <f>COUNTIF('2014-MARCH-02'!$A$2:'2014-MARCH-02'!$A$23,A13)</f>
        <v>0</v>
      </c>
      <c r="E13" s="6">
        <f>COUNTIF('2014-MARCH-03'!$A$2:'2014-MARCH-03'!$A$24,A13)</f>
        <v>0</v>
      </c>
      <c r="F13" s="6">
        <f>COUNTIF('2014-MARCH-04'!$A$2:'2014-MARCH-04'!$A$24,A13)</f>
        <v>0</v>
      </c>
      <c r="G13" s="6">
        <f>COUNTIF('2014-MARCH-05'!$A$2:'2014-MARCH-05'!$A$27,A13)</f>
        <v>0</v>
      </c>
      <c r="H13" s="6">
        <f>COUNTIF('2014-MARCH-06'!$A$2:'2014-MARCH-06'!$A$25,A13)</f>
        <v>0</v>
      </c>
      <c r="I13" s="6">
        <f>COUNTIF('2014-MARCH-07'!$A$2:'2014-MARCH-07'!$A$51,A13)</f>
        <v>0</v>
      </c>
      <c r="J13" s="6" t="s">
        <v>281</v>
      </c>
      <c r="K13" s="6" t="s">
        <v>281</v>
      </c>
      <c r="L13" s="6" t="s">
        <v>281</v>
      </c>
      <c r="M13" s="6" t="s">
        <v>281</v>
      </c>
      <c r="N13" s="6">
        <f>COUNTIF('2014-MARCH-30'!$A$2:'2014-MARCH-30'!$A$38,A13)</f>
        <v>0</v>
      </c>
      <c r="O13" s="6">
        <f>COUNTIF('2014-MARCH-31'!$A$2:'2014-MARCH-31'!$A$38,A13)</f>
        <v>0</v>
      </c>
      <c r="P13" s="6"/>
      <c r="Q13" s="6">
        <f t="shared" si="0"/>
        <v>0</v>
      </c>
      <c r="R13" s="6">
        <f t="shared" si="1"/>
        <v>-4</v>
      </c>
    </row>
    <row r="14" spans="1:18">
      <c r="A14" s="46" t="s">
        <v>175</v>
      </c>
      <c r="B14" s="6">
        <v>4</v>
      </c>
      <c r="C14" s="6">
        <v>4</v>
      </c>
      <c r="D14" s="6">
        <f>COUNTIF('2014-MARCH-02'!$A$2:'2014-MARCH-02'!$A$23,A14)</f>
        <v>0</v>
      </c>
      <c r="E14" s="6">
        <f>COUNTIF('2014-MARCH-03'!$A$2:'2014-MARCH-03'!$A$24,A14)</f>
        <v>0</v>
      </c>
      <c r="F14" s="6">
        <f>COUNTIF('2014-MARCH-04'!$A$2:'2014-MARCH-04'!$A$24,A14)</f>
        <v>0</v>
      </c>
      <c r="G14" s="6">
        <f>COUNTIF('2014-MARCH-05'!$A$2:'2014-MARCH-05'!$A$27,A14)</f>
        <v>0</v>
      </c>
      <c r="H14" s="6">
        <f>COUNTIF('2014-MARCH-06'!$A$2:'2014-MARCH-06'!$A$25,A14)</f>
        <v>0</v>
      </c>
      <c r="I14" s="6">
        <f>COUNTIF('2014-MARCH-07'!$A$2:'2014-MARCH-07'!$A$51,A14)</f>
        <v>0</v>
      </c>
      <c r="J14" s="6" t="s">
        <v>281</v>
      </c>
      <c r="K14" s="6" t="s">
        <v>281</v>
      </c>
      <c r="L14" s="6" t="s">
        <v>281</v>
      </c>
      <c r="M14" s="6" t="s">
        <v>281</v>
      </c>
      <c r="N14" s="6">
        <f>COUNTIF('2014-MARCH-30'!$A$2:'2014-MARCH-30'!$A$38,A14)</f>
        <v>0</v>
      </c>
      <c r="O14" s="6">
        <f>COUNTIF('2014-MARCH-31'!$A$2:'2014-MARCH-31'!$A$38,A14)</f>
        <v>0</v>
      </c>
      <c r="P14" s="6"/>
      <c r="Q14" s="6">
        <f t="shared" si="0"/>
        <v>0</v>
      </c>
      <c r="R14" s="6">
        <f t="shared" si="1"/>
        <v>-4</v>
      </c>
    </row>
    <row r="15" spans="1:18">
      <c r="A15" s="46" t="s">
        <v>176</v>
      </c>
      <c r="B15" s="6">
        <v>4</v>
      </c>
      <c r="C15" s="6">
        <v>4</v>
      </c>
      <c r="D15" s="6">
        <f>COUNTIF('2014-MARCH-02'!$A$2:'2014-MARCH-02'!$A$23,A15)</f>
        <v>0</v>
      </c>
      <c r="E15" s="6">
        <f>COUNTIF('2014-MARCH-03'!$A$2:'2014-MARCH-03'!$A$24,A15)</f>
        <v>0</v>
      </c>
      <c r="F15" s="6">
        <f>COUNTIF('2014-MARCH-04'!$A$2:'2014-MARCH-04'!$A$24,A15)</f>
        <v>0</v>
      </c>
      <c r="G15" s="6">
        <f>COUNTIF('2014-MARCH-05'!$A$2:'2014-MARCH-05'!$A$27,A15)</f>
        <v>0</v>
      </c>
      <c r="H15" s="6">
        <f>COUNTIF('2014-MARCH-06'!$A$2:'2014-MARCH-06'!$A$25,A15)</f>
        <v>0</v>
      </c>
      <c r="I15" s="6">
        <f>COUNTIF('2014-MARCH-07'!$A$2:'2014-MARCH-07'!$A$51,A15)</f>
        <v>0</v>
      </c>
      <c r="J15" s="6">
        <f>COUNTIF('2014-MARCH-08'!$A$2:'2014-MARCH-08'!$A$25,A15)</f>
        <v>0</v>
      </c>
      <c r="K15" s="6">
        <f>COUNTIF('2014-MARCH-09'!$A$2:'2014-MARCH-09'!$A$28,A15)</f>
        <v>0</v>
      </c>
      <c r="L15" s="6">
        <f>COUNTIF('2014-MARCH-10'!$A$2:'2014-MARCH-10'!$A$28,A15)</f>
        <v>0</v>
      </c>
      <c r="M15" s="6">
        <f>COUNTIF('2014-MARCH-11'!$A$2:'2014-MARCH-11'!$A$38,A15)</f>
        <v>0</v>
      </c>
      <c r="N15" s="6">
        <f>COUNTIF('2014-MARCH-30'!$A$2:'2014-MARCH-30'!$A$38,A15)</f>
        <v>0</v>
      </c>
      <c r="O15" s="6">
        <f>COUNTIF('2014-MARCH-31'!$A$2:'2014-MARCH-31'!$A$38,A15)</f>
        <v>0</v>
      </c>
      <c r="P15" s="6"/>
      <c r="Q15" s="6">
        <f t="shared" si="0"/>
        <v>0</v>
      </c>
      <c r="R15" s="6">
        <f t="shared" si="1"/>
        <v>-4</v>
      </c>
    </row>
    <row r="16" spans="1:18">
      <c r="A16" s="46" t="s">
        <v>177</v>
      </c>
      <c r="B16" s="6">
        <v>4</v>
      </c>
      <c r="C16" s="6">
        <v>4</v>
      </c>
      <c r="D16" s="6">
        <f>COUNTIF('2014-MARCH-02'!$A$2:'2014-MARCH-02'!$A$23,A16)</f>
        <v>0</v>
      </c>
      <c r="E16" s="6">
        <f>COUNTIF('2014-MARCH-03'!$A$2:'2014-MARCH-03'!$A$24,A16)</f>
        <v>0</v>
      </c>
      <c r="F16" s="6">
        <f>COUNTIF('2014-MARCH-04'!$A$2:'2014-MARCH-04'!$A$24,A16)</f>
        <v>0</v>
      </c>
      <c r="G16" s="6">
        <f>COUNTIF('2014-MARCH-05'!$A$2:'2014-MARCH-05'!$A$27,A16)</f>
        <v>0</v>
      </c>
      <c r="H16" s="6">
        <f>COUNTIF('2014-MARCH-06'!$A$2:'2014-MARCH-06'!$A$25,A16)</f>
        <v>0</v>
      </c>
      <c r="I16" s="6">
        <f>COUNTIF('2014-MARCH-07'!$A$2:'2014-MARCH-07'!$A$51,A16)</f>
        <v>0</v>
      </c>
      <c r="J16" s="6">
        <f>COUNTIF('2014-MARCH-08'!$A$2:'2014-MARCH-08'!$A$25,A16)</f>
        <v>0</v>
      </c>
      <c r="K16" s="6">
        <f>COUNTIF('2014-MARCH-09'!$A$2:'2014-MARCH-09'!$A$28,A16)</f>
        <v>0</v>
      </c>
      <c r="L16" s="6">
        <f>COUNTIF('2014-MARCH-10'!$A$2:'2014-MARCH-10'!$A$28,A16)</f>
        <v>0</v>
      </c>
      <c r="M16" s="6">
        <f>COUNTIF('2014-MARCH-11'!$A$2:'2014-MARCH-11'!$A$38,A16)</f>
        <v>0</v>
      </c>
      <c r="N16" s="6">
        <f>COUNTIF('2014-MARCH-30'!$A$2:'2014-MARCH-30'!$A$38,A16)</f>
        <v>0</v>
      </c>
      <c r="O16" s="6">
        <f>COUNTIF('2014-MARCH-31'!$A$2:'2014-MARCH-31'!$A$38,A16)</f>
        <v>0</v>
      </c>
      <c r="P16" s="6"/>
      <c r="Q16" s="6">
        <f t="shared" si="0"/>
        <v>0</v>
      </c>
      <c r="R16" s="6">
        <f t="shared" si="1"/>
        <v>-4</v>
      </c>
    </row>
    <row r="17" spans="1:18">
      <c r="A17" s="46" t="s">
        <v>178</v>
      </c>
      <c r="B17" s="6">
        <v>4</v>
      </c>
      <c r="C17" s="6">
        <v>4</v>
      </c>
      <c r="D17" s="6">
        <f>COUNTIF('2014-MARCH-02'!$A$2:'2014-MARCH-02'!$A$23,A17)</f>
        <v>0</v>
      </c>
      <c r="E17" s="6">
        <f>COUNTIF('2014-MARCH-03'!$A$2:'2014-MARCH-03'!$A$24,A17)</f>
        <v>0</v>
      </c>
      <c r="F17" s="6">
        <f>COUNTIF('2014-MARCH-04'!$A$2:'2014-MARCH-04'!$A$24,A17)</f>
        <v>0</v>
      </c>
      <c r="G17" s="6">
        <f>COUNTIF('2014-MARCH-05'!$A$2:'2014-MARCH-05'!$A$27,A17)</f>
        <v>0</v>
      </c>
      <c r="H17" s="6">
        <f>COUNTIF('2014-MARCH-06'!$A$2:'2014-MARCH-06'!$A$25,A17)</f>
        <v>0</v>
      </c>
      <c r="I17" s="6">
        <f>COUNTIF('2014-MARCH-07'!$A$2:'2014-MARCH-07'!$A$51,A17)</f>
        <v>0</v>
      </c>
      <c r="J17" s="6">
        <f>COUNTIF('2014-MARCH-08'!$A$2:'2014-MARCH-08'!$A$25,A17)</f>
        <v>0</v>
      </c>
      <c r="K17" s="6">
        <f>COUNTIF('2014-MARCH-09'!$A$2:'2014-MARCH-09'!$A$28,A17)</f>
        <v>0</v>
      </c>
      <c r="L17" s="6">
        <f>COUNTIF('2014-MARCH-10'!$A$2:'2014-MARCH-10'!$A$28,A17)</f>
        <v>0</v>
      </c>
      <c r="M17" s="6">
        <f>COUNTIF('2014-MARCH-11'!$A$2:'2014-MARCH-11'!$A$38,A17)</f>
        <v>0</v>
      </c>
      <c r="N17" s="6">
        <f>COUNTIF('2014-MARCH-30'!$A$2:'2014-MARCH-30'!$A$38,A17)</f>
        <v>0</v>
      </c>
      <c r="O17" s="6">
        <f>COUNTIF('2014-MARCH-31'!$A$2:'2014-MARCH-31'!$A$38,A17)</f>
        <v>0</v>
      </c>
      <c r="P17" s="6"/>
      <c r="Q17" s="6">
        <f t="shared" si="0"/>
        <v>0</v>
      </c>
      <c r="R17" s="6">
        <f t="shared" si="1"/>
        <v>-4</v>
      </c>
    </row>
    <row r="18" spans="1:18">
      <c r="A18" s="46" t="s">
        <v>179</v>
      </c>
      <c r="B18" s="6">
        <v>4</v>
      </c>
      <c r="C18" s="6">
        <v>4</v>
      </c>
      <c r="D18" s="6">
        <f>COUNTIF('2014-MARCH-02'!$A$2:'2014-MARCH-02'!$A$23,A18)</f>
        <v>0</v>
      </c>
      <c r="E18" s="6">
        <f>COUNTIF('2014-MARCH-03'!$A$2:'2014-MARCH-03'!$A$24,A18)</f>
        <v>0</v>
      </c>
      <c r="F18" s="6">
        <f>COUNTIF('2014-MARCH-04'!$A$2:'2014-MARCH-04'!$A$24,A18)</f>
        <v>0</v>
      </c>
      <c r="G18" s="6">
        <f>COUNTIF('2014-MARCH-05'!$A$2:'2014-MARCH-05'!$A$27,A18)</f>
        <v>0</v>
      </c>
      <c r="H18" s="6">
        <f>COUNTIF('2014-MARCH-06'!$A$2:'2014-MARCH-06'!$A$25,A18)</f>
        <v>0</v>
      </c>
      <c r="I18" s="6">
        <f>COUNTIF('2014-MARCH-07'!$A$2:'2014-MARCH-07'!$A$51,A18)</f>
        <v>0</v>
      </c>
      <c r="J18" s="6">
        <f>COUNTIF('2014-MARCH-08'!$A$2:'2014-MARCH-08'!$A$25,A18)</f>
        <v>0</v>
      </c>
      <c r="K18" s="6">
        <f>COUNTIF('2014-MARCH-09'!$A$2:'2014-MARCH-09'!$A$28,A18)</f>
        <v>0</v>
      </c>
      <c r="L18" s="6">
        <f>COUNTIF('2014-MARCH-10'!$A$2:'2014-MARCH-10'!$A$28,A18)</f>
        <v>0</v>
      </c>
      <c r="M18" s="6">
        <f>COUNTIF('2014-MARCH-11'!$A$2:'2014-MARCH-11'!$A$38,A18)</f>
        <v>0</v>
      </c>
      <c r="N18" s="6">
        <f>COUNTIF('2014-MARCH-30'!$A$2:'2014-MARCH-30'!$A$38,A18)</f>
        <v>0</v>
      </c>
      <c r="O18" s="6">
        <f>COUNTIF('2014-MARCH-31'!$A$2:'2014-MARCH-31'!$A$38,A18)</f>
        <v>0</v>
      </c>
      <c r="P18" s="6"/>
      <c r="Q18" s="6">
        <f t="shared" si="0"/>
        <v>0</v>
      </c>
      <c r="R18" s="6">
        <f t="shared" si="1"/>
        <v>-4</v>
      </c>
    </row>
    <row r="19" spans="1:18">
      <c r="A19" s="46" t="s">
        <v>180</v>
      </c>
      <c r="B19" s="6">
        <v>4</v>
      </c>
      <c r="C19" s="6">
        <v>4</v>
      </c>
      <c r="D19" s="6">
        <f>COUNTIF('2014-MARCH-02'!$A$2:'2014-MARCH-02'!$A$23,A19)</f>
        <v>0</v>
      </c>
      <c r="E19" s="6">
        <f>COUNTIF('2014-MARCH-03'!$A$2:'2014-MARCH-03'!$A$24,A19)</f>
        <v>0</v>
      </c>
      <c r="F19" s="6">
        <f>COUNTIF('2014-MARCH-04'!$A$2:'2014-MARCH-04'!$A$24,A19)</f>
        <v>0</v>
      </c>
      <c r="G19" s="6">
        <f>COUNTIF('2014-MARCH-05'!$A$2:'2014-MARCH-05'!$A$27,A19)</f>
        <v>0</v>
      </c>
      <c r="H19" s="6">
        <f>COUNTIF('2014-MARCH-06'!$A$2:'2014-MARCH-06'!$A$25,A19)</f>
        <v>0</v>
      </c>
      <c r="I19" s="6">
        <f>COUNTIF('2014-MARCH-07'!$A$2:'2014-MARCH-07'!$A$51,A19)</f>
        <v>0</v>
      </c>
      <c r="J19" s="6">
        <f>COUNTIF('2014-MARCH-08'!$A$2:'2014-MARCH-08'!$A$25,A19)</f>
        <v>0</v>
      </c>
      <c r="K19" s="6">
        <f>COUNTIF('2014-MARCH-09'!$A$2:'2014-MARCH-09'!$A$28,A19)</f>
        <v>0</v>
      </c>
      <c r="L19" s="6">
        <f>COUNTIF('2014-MARCH-10'!$A$2:'2014-MARCH-10'!$A$28,A19)</f>
        <v>0</v>
      </c>
      <c r="M19" s="6">
        <f>COUNTIF('2014-MARCH-11'!$A$2:'2014-MARCH-11'!$A$38,A19)</f>
        <v>0</v>
      </c>
      <c r="N19" s="6">
        <f>COUNTIF('2014-MARCH-30'!$A$2:'2014-MARCH-30'!$A$38,A19)</f>
        <v>0</v>
      </c>
      <c r="O19" s="6">
        <f>COUNTIF('2014-MARCH-31'!$A$2:'2014-MARCH-31'!$A$38,A19)</f>
        <v>0</v>
      </c>
      <c r="P19" s="6"/>
      <c r="Q19" s="6">
        <f t="shared" si="0"/>
        <v>0</v>
      </c>
      <c r="R19" s="6">
        <f t="shared" si="1"/>
        <v>-4</v>
      </c>
    </row>
    <row r="20" spans="1:18">
      <c r="A20" s="46" t="s">
        <v>181</v>
      </c>
      <c r="B20" s="6">
        <v>4</v>
      </c>
      <c r="C20" s="6">
        <v>4</v>
      </c>
      <c r="D20" s="6">
        <f>COUNTIF('2014-MARCH-02'!$A$2:'2014-MARCH-02'!$A$23,A20)</f>
        <v>0</v>
      </c>
      <c r="E20" s="6">
        <f>COUNTIF('2014-MARCH-03'!$A$2:'2014-MARCH-03'!$A$24,A20)</f>
        <v>0</v>
      </c>
      <c r="F20" s="6">
        <f>COUNTIF('2014-MARCH-04'!$A$2:'2014-MARCH-04'!$A$24,A20)</f>
        <v>0</v>
      </c>
      <c r="G20" s="6">
        <f>COUNTIF('2014-MARCH-05'!$A$2:'2014-MARCH-05'!$A$27,A20)</f>
        <v>0</v>
      </c>
      <c r="H20" s="6">
        <f>COUNTIF('2014-MARCH-06'!$A$2:'2014-MARCH-06'!$A$25,A20)</f>
        <v>0</v>
      </c>
      <c r="I20" s="6">
        <f>COUNTIF('2014-MARCH-07'!$A$2:'2014-MARCH-07'!$A$51,A20)</f>
        <v>0</v>
      </c>
      <c r="J20" s="6">
        <f>COUNTIF('2014-MARCH-08'!$A$2:'2014-MARCH-08'!$A$25,A20)</f>
        <v>0</v>
      </c>
      <c r="K20" s="6">
        <f>COUNTIF('2014-MARCH-09'!$A$2:'2014-MARCH-09'!$A$28,A20)</f>
        <v>0</v>
      </c>
      <c r="L20" s="6">
        <f>COUNTIF('2014-MARCH-10'!$A$2:'2014-MARCH-10'!$A$28,A20)</f>
        <v>0</v>
      </c>
      <c r="M20" s="6">
        <f>COUNTIF('2014-MARCH-11'!$A$2:'2014-MARCH-11'!$A$38,A20)</f>
        <v>0</v>
      </c>
      <c r="N20" s="6">
        <f>COUNTIF('2014-MARCH-30'!$A$2:'2014-MARCH-30'!$A$38,A20)</f>
        <v>0</v>
      </c>
      <c r="O20" s="6">
        <f>COUNTIF('2014-MARCH-31'!$A$2:'2014-MARCH-31'!$A$38,A20)</f>
        <v>0</v>
      </c>
      <c r="P20" s="6"/>
      <c r="Q20" s="6">
        <f t="shared" si="0"/>
        <v>0</v>
      </c>
      <c r="R20" s="6">
        <f t="shared" si="1"/>
        <v>-4</v>
      </c>
    </row>
    <row r="21" spans="1:18">
      <c r="A21" s="46" t="s">
        <v>182</v>
      </c>
      <c r="B21" s="6">
        <v>4</v>
      </c>
      <c r="C21" s="6">
        <v>4</v>
      </c>
      <c r="D21" s="6">
        <f>COUNTIF('2014-MARCH-02'!$A$2:'2014-MARCH-02'!$A$23,A21)</f>
        <v>0</v>
      </c>
      <c r="E21" s="6">
        <f>COUNTIF('2014-MARCH-03'!$A$2:'2014-MARCH-03'!$A$24,A21)</f>
        <v>0</v>
      </c>
      <c r="F21" s="6">
        <f>COUNTIF('2014-MARCH-04'!$A$2:'2014-MARCH-04'!$A$24,A21)</f>
        <v>0</v>
      </c>
      <c r="G21" s="6">
        <f>COUNTIF('2014-MARCH-05'!$A$2:'2014-MARCH-05'!$A$27,A21)</f>
        <v>0</v>
      </c>
      <c r="H21" s="6">
        <f>COUNTIF('2014-MARCH-06'!$A$2:'2014-MARCH-06'!$A$25,A21)</f>
        <v>0</v>
      </c>
      <c r="I21" s="6">
        <f>COUNTIF('2014-MARCH-07'!$A$2:'2014-MARCH-07'!$A$51,A21)</f>
        <v>0</v>
      </c>
      <c r="J21" s="6">
        <f>COUNTIF('2014-MARCH-08'!$A$2:'2014-MARCH-08'!$A$25,A21)</f>
        <v>0</v>
      </c>
      <c r="K21" s="6">
        <f>COUNTIF('2014-MARCH-09'!$A$2:'2014-MARCH-09'!$A$28,A21)</f>
        <v>0</v>
      </c>
      <c r="L21" s="6">
        <f>COUNTIF('2014-MARCH-10'!$A$2:'2014-MARCH-10'!$A$28,A21)</f>
        <v>0</v>
      </c>
      <c r="M21" s="6">
        <f>COUNTIF('2014-MARCH-11'!$A$2:'2014-MARCH-11'!$A$38,A21)</f>
        <v>0</v>
      </c>
      <c r="N21" s="6">
        <f>COUNTIF('2014-MARCH-30'!$A$2:'2014-MARCH-30'!$A$38,A21)</f>
        <v>0</v>
      </c>
      <c r="O21" s="6">
        <f>COUNTIF('2014-MARCH-31'!$A$2:'2014-MARCH-31'!$A$38,A21)</f>
        <v>0</v>
      </c>
      <c r="P21" s="6"/>
      <c r="Q21" s="6">
        <f t="shared" si="0"/>
        <v>0</v>
      </c>
      <c r="R21" s="6">
        <f t="shared" si="1"/>
        <v>-4</v>
      </c>
    </row>
    <row r="22" spans="1:18">
      <c r="A22" s="46" t="s">
        <v>183</v>
      </c>
      <c r="B22" s="6">
        <v>4</v>
      </c>
      <c r="C22" s="6">
        <v>4</v>
      </c>
      <c r="D22" s="6">
        <f>COUNTIF('2014-MARCH-02'!$A$2:'2014-MARCH-02'!$A$23,A22)</f>
        <v>0</v>
      </c>
      <c r="E22" s="6">
        <f>COUNTIF('2014-MARCH-03'!$A$2:'2014-MARCH-03'!$A$24,A22)</f>
        <v>0</v>
      </c>
      <c r="F22" s="6">
        <f>COUNTIF('2014-MARCH-04'!$A$2:'2014-MARCH-04'!$A$24,A22)</f>
        <v>0</v>
      </c>
      <c r="G22" s="6">
        <f>COUNTIF('2014-MARCH-05'!$A$2:'2014-MARCH-05'!$A$27,A22)</f>
        <v>0</v>
      </c>
      <c r="H22" s="6">
        <f>COUNTIF('2014-MARCH-06'!$A$2:'2014-MARCH-06'!$A$25,A22)</f>
        <v>0</v>
      </c>
      <c r="I22" s="6">
        <f>COUNTIF('2014-MARCH-07'!$A$2:'2014-MARCH-07'!$A$51,A22)</f>
        <v>0</v>
      </c>
      <c r="J22" s="6">
        <f>COUNTIF('2014-MARCH-08'!$A$2:'2014-MARCH-08'!$A$25,A22)</f>
        <v>0</v>
      </c>
      <c r="K22" s="6">
        <f>COUNTIF('2014-MARCH-09'!$A$2:'2014-MARCH-09'!$A$28,A22)</f>
        <v>0</v>
      </c>
      <c r="L22" s="6">
        <f>COUNTIF('2014-MARCH-10'!$A$2:'2014-MARCH-10'!$A$28,A22)</f>
        <v>0</v>
      </c>
      <c r="M22" s="6">
        <f>COUNTIF('2014-MARCH-11'!$A$2:'2014-MARCH-11'!$A$38,A22)</f>
        <v>0</v>
      </c>
      <c r="N22" s="6">
        <f>COUNTIF('2014-MARCH-30'!$A$2:'2014-MARCH-30'!$A$38,A22)</f>
        <v>0</v>
      </c>
      <c r="O22" s="6">
        <f>COUNTIF('2014-MARCH-31'!$A$2:'2014-MARCH-31'!$A$38,A22)</f>
        <v>0</v>
      </c>
      <c r="P22" s="6"/>
      <c r="Q22" s="6">
        <f t="shared" si="0"/>
        <v>0</v>
      </c>
      <c r="R22" s="6">
        <f t="shared" si="1"/>
        <v>-4</v>
      </c>
    </row>
    <row r="23" spans="1:18">
      <c r="A23" s="46" t="s">
        <v>184</v>
      </c>
      <c r="B23" s="6">
        <v>4</v>
      </c>
      <c r="C23" s="6">
        <v>4</v>
      </c>
      <c r="D23" s="6">
        <f>COUNTIF('2014-MARCH-02'!$A$2:'2014-MARCH-02'!$A$23,A23)</f>
        <v>0</v>
      </c>
      <c r="E23" s="6">
        <f>COUNTIF('2014-MARCH-03'!$A$2:'2014-MARCH-03'!$A$24,A23)</f>
        <v>0</v>
      </c>
      <c r="F23" s="6">
        <f>COUNTIF('2014-MARCH-04'!$A$2:'2014-MARCH-04'!$A$24,A23)</f>
        <v>0</v>
      </c>
      <c r="G23" s="6">
        <f>COUNTIF('2014-MARCH-05'!$A$2:'2014-MARCH-05'!$A$27,A23)</f>
        <v>0</v>
      </c>
      <c r="H23" s="6">
        <f>COUNTIF('2014-MARCH-06'!$A$2:'2014-MARCH-06'!$A$25,A23)</f>
        <v>0</v>
      </c>
      <c r="I23" s="6">
        <f>COUNTIF('2014-MARCH-07'!$A$2:'2014-MARCH-07'!$A$51,A23)</f>
        <v>0</v>
      </c>
      <c r="J23" s="6">
        <f>COUNTIF('2014-MARCH-08'!$A$2:'2014-MARCH-08'!$A$25,A23)</f>
        <v>0</v>
      </c>
      <c r="K23" s="6">
        <f>COUNTIF('2014-MARCH-09'!$A$2:'2014-MARCH-09'!$A$28,A23)</f>
        <v>0</v>
      </c>
      <c r="L23" s="6">
        <f>COUNTIF('2014-MARCH-10'!$A$2:'2014-MARCH-10'!$A$28,A23)</f>
        <v>0</v>
      </c>
      <c r="M23" s="6">
        <f>COUNTIF('2014-MARCH-11'!$A$2:'2014-MARCH-11'!$A$38,A23)</f>
        <v>0</v>
      </c>
      <c r="N23" s="6">
        <f>COUNTIF('2014-MARCH-30'!$A$2:'2014-MARCH-30'!$A$38,A23)</f>
        <v>0</v>
      </c>
      <c r="O23" s="6">
        <f>COUNTIF('2014-MARCH-31'!$A$2:'2014-MARCH-31'!$A$38,A23)</f>
        <v>0</v>
      </c>
      <c r="P23" s="6"/>
      <c r="Q23" s="6">
        <f t="shared" si="0"/>
        <v>0</v>
      </c>
      <c r="R23" s="6">
        <f t="shared" si="1"/>
        <v>-4</v>
      </c>
    </row>
    <row r="24" spans="1:18">
      <c r="A24" s="46" t="s">
        <v>185</v>
      </c>
      <c r="B24" s="6">
        <v>3</v>
      </c>
      <c r="C24" s="6">
        <v>2</v>
      </c>
      <c r="D24" s="6">
        <f>COUNTIF('2014-MARCH-02'!$A$2:'2014-MARCH-02'!$A$23,A24)</f>
        <v>0</v>
      </c>
      <c r="E24" s="6" t="s">
        <v>281</v>
      </c>
      <c r="F24" s="6" t="s">
        <v>281</v>
      </c>
      <c r="G24" s="6" t="s">
        <v>281</v>
      </c>
      <c r="H24" s="6" t="s">
        <v>281</v>
      </c>
      <c r="I24" s="6">
        <f>COUNTIF('2014-MARCH-07'!$A$2:'2014-MARCH-07'!$A$51,A24)</f>
        <v>0</v>
      </c>
      <c r="J24" s="6">
        <f>COUNTIF('2014-MARCH-08'!$A$2:'2014-MARCH-08'!$A$25,A24)</f>
        <v>0</v>
      </c>
      <c r="K24" s="6">
        <f>COUNTIF('2014-MARCH-09'!$A$2:'2014-MARCH-09'!$A$28,A24)</f>
        <v>0</v>
      </c>
      <c r="L24" s="6">
        <f>COUNTIF('2014-MARCH-10'!$A$2:'2014-MARCH-10'!$A$28,A24)</f>
        <v>0</v>
      </c>
      <c r="M24" s="6">
        <f>COUNTIF('2014-MARCH-11'!$A$2:'2014-MARCH-11'!$A$38,A24)</f>
        <v>0</v>
      </c>
      <c r="N24" s="6">
        <f>COUNTIF('2014-MARCH-30'!$A$2:'2014-MARCH-30'!$A$38,A24)</f>
        <v>0</v>
      </c>
      <c r="O24" s="6">
        <f>COUNTIF('2014-MARCH-31'!$A$2:'2014-MARCH-31'!$A$38,A24)</f>
        <v>0</v>
      </c>
      <c r="P24" s="6"/>
      <c r="Q24" s="6">
        <f t="shared" si="0"/>
        <v>0</v>
      </c>
      <c r="R24" s="6">
        <f t="shared" si="1"/>
        <v>-2</v>
      </c>
    </row>
    <row r="25" spans="1:18">
      <c r="A25" s="46" t="s">
        <v>186</v>
      </c>
      <c r="B25" s="6">
        <v>3</v>
      </c>
      <c r="C25" s="6">
        <v>2</v>
      </c>
      <c r="D25" s="6">
        <f>COUNTIF('2014-MARCH-02'!$A$2:'2014-MARCH-02'!$A$23,A25)</f>
        <v>0</v>
      </c>
      <c r="E25" s="6">
        <f>COUNTIF('2014-MARCH-03'!$A$2:'2014-MARCH-03'!$A$24,A25)</f>
        <v>0</v>
      </c>
      <c r="F25" s="6">
        <f>COUNTIF('2014-MARCH-04'!$A$2:'2014-MARCH-04'!$A$24,A25)</f>
        <v>0</v>
      </c>
      <c r="G25" s="6">
        <f>COUNTIF('2014-MARCH-05'!$A$2:'2014-MARCH-05'!$A$27,A25)</f>
        <v>0</v>
      </c>
      <c r="H25" s="6">
        <f>COUNTIF('2014-MARCH-06'!$A$2:'2014-MARCH-06'!$A$25,A25)</f>
        <v>0</v>
      </c>
      <c r="I25" s="6">
        <f>COUNTIF('2014-MARCH-07'!$A$2:'2014-MARCH-07'!$A$51,A25)</f>
        <v>0</v>
      </c>
      <c r="J25" s="6">
        <f>COUNTIF('2014-MARCH-08'!$A$2:'2014-MARCH-08'!$A$25,A25)</f>
        <v>0</v>
      </c>
      <c r="K25" s="6">
        <f>COUNTIF('2014-MARCH-09'!$A$2:'2014-MARCH-09'!$A$28,A25)</f>
        <v>0</v>
      </c>
      <c r="L25" s="6">
        <f>COUNTIF('2014-MARCH-10'!$A$2:'2014-MARCH-10'!$A$28,A25)</f>
        <v>0</v>
      </c>
      <c r="M25" s="6">
        <f>COUNTIF('2014-MARCH-11'!$A$2:'2014-MARCH-11'!$A$38,A25)</f>
        <v>0</v>
      </c>
      <c r="N25" s="6">
        <f>COUNTIF('2014-MARCH-30'!$A$2:'2014-MARCH-30'!$A$38,A25)</f>
        <v>0</v>
      </c>
      <c r="O25" s="6">
        <f>COUNTIF('2014-MARCH-31'!$A$2:'2014-MARCH-31'!$A$38,A25)</f>
        <v>0</v>
      </c>
      <c r="P25" s="6"/>
      <c r="Q25" s="6">
        <f t="shared" si="0"/>
        <v>0</v>
      </c>
      <c r="R25" s="6">
        <f t="shared" si="1"/>
        <v>-2</v>
      </c>
    </row>
    <row r="26" spans="1:18">
      <c r="A26" s="46" t="s">
        <v>187</v>
      </c>
      <c r="B26" s="6">
        <v>3</v>
      </c>
      <c r="C26" s="6">
        <v>2</v>
      </c>
      <c r="D26" s="6">
        <f>COUNTIF('2014-MARCH-02'!$A$2:'2014-MARCH-02'!$A$23,A26)</f>
        <v>0</v>
      </c>
      <c r="E26" s="6">
        <f>COUNTIF('2014-MARCH-03'!$A$2:'2014-MARCH-03'!$A$24,A26)</f>
        <v>0</v>
      </c>
      <c r="F26" s="6">
        <f>COUNTIF('2014-MARCH-04'!$A$2:'2014-MARCH-04'!$A$24,A26)</f>
        <v>0</v>
      </c>
      <c r="G26" s="6">
        <f>COUNTIF('2014-MARCH-05'!$A$2:'2014-MARCH-05'!$A$27,A26)</f>
        <v>0</v>
      </c>
      <c r="H26" s="6">
        <f>COUNTIF('2014-MARCH-06'!$A$2:'2014-MARCH-06'!$A$25,A26)</f>
        <v>0</v>
      </c>
      <c r="I26" s="6">
        <f>COUNTIF('2014-MARCH-07'!$A$2:'2014-MARCH-07'!$A$51,A26)</f>
        <v>0</v>
      </c>
      <c r="J26" s="6">
        <f>COUNTIF('2014-MARCH-08'!$A$2:'2014-MARCH-08'!$A$25,A26)</f>
        <v>0</v>
      </c>
      <c r="K26" s="6">
        <f>COUNTIF('2014-MARCH-09'!$A$2:'2014-MARCH-09'!$A$28,A26)</f>
        <v>0</v>
      </c>
      <c r="L26" s="6">
        <f>COUNTIF('2014-MARCH-10'!$A$2:'2014-MARCH-10'!$A$28,A26)</f>
        <v>0</v>
      </c>
      <c r="M26" s="6">
        <f>COUNTIF('2014-MARCH-11'!$A$2:'2014-MARCH-11'!$A$38,A26)</f>
        <v>0</v>
      </c>
      <c r="N26" s="6">
        <f>COUNTIF('2014-MARCH-30'!$A$2:'2014-MARCH-30'!$A$38,A26)</f>
        <v>0</v>
      </c>
      <c r="O26" s="6">
        <f>COUNTIF('2014-MARCH-31'!$A$2:'2014-MARCH-31'!$A$38,A26)</f>
        <v>0</v>
      </c>
      <c r="P26" s="6"/>
      <c r="Q26" s="6">
        <f t="shared" ref="Q26" si="2">SUM(D26:M26)</f>
        <v>0</v>
      </c>
      <c r="R26" s="6">
        <f t="shared" si="1"/>
        <v>-2</v>
      </c>
    </row>
    <row r="27" spans="1:18">
      <c r="A27" s="46" t="s">
        <v>188</v>
      </c>
      <c r="B27" s="6">
        <v>3</v>
      </c>
      <c r="C27" s="6">
        <v>2</v>
      </c>
      <c r="D27" s="6">
        <f>COUNTIF('2014-MARCH-02'!$A$2:'2014-MARCH-02'!$A$23,A27)</f>
        <v>0</v>
      </c>
      <c r="E27" s="6">
        <f>COUNTIF('2014-MARCH-03'!$A$2:'2014-MARCH-03'!$A$24,A27)</f>
        <v>0</v>
      </c>
      <c r="F27" s="6">
        <f>COUNTIF('2014-MARCH-04'!$A$2:'2014-MARCH-04'!$A$24,A27)</f>
        <v>0</v>
      </c>
      <c r="G27" s="6">
        <f>COUNTIF('2014-MARCH-05'!$A$2:'2014-MARCH-05'!$A$27,A27)</f>
        <v>0</v>
      </c>
      <c r="H27" s="6">
        <f>COUNTIF('2014-MARCH-06'!$A$2:'2014-MARCH-06'!$A$25,A27)</f>
        <v>0</v>
      </c>
      <c r="I27" s="6">
        <f>COUNTIF('2014-MARCH-07'!$A$2:'2014-MARCH-07'!$A$51,A27)</f>
        <v>0</v>
      </c>
      <c r="J27" s="6">
        <f>COUNTIF('2014-MARCH-08'!$A$2:'2014-MARCH-08'!$A$25,A27)</f>
        <v>0</v>
      </c>
      <c r="K27" s="6">
        <f>COUNTIF('2014-MARCH-09'!$A$2:'2014-MARCH-09'!$A$28,A27)</f>
        <v>0</v>
      </c>
      <c r="L27" s="6">
        <f>COUNTIF('2014-MARCH-10'!$A$2:'2014-MARCH-10'!$A$28,A27)</f>
        <v>0</v>
      </c>
      <c r="M27" s="6">
        <f>COUNTIF('2014-MARCH-11'!$A$2:'2014-MARCH-11'!$A$38,A27)</f>
        <v>0</v>
      </c>
      <c r="N27" s="6">
        <f>COUNTIF('2014-MARCH-30'!$A$2:'2014-MARCH-30'!$A$38,A27)</f>
        <v>0</v>
      </c>
      <c r="O27" s="6">
        <f>COUNTIF('2014-MARCH-31'!$A$2:'2014-MARCH-31'!$A$38,A27)</f>
        <v>0</v>
      </c>
      <c r="P27" s="6"/>
      <c r="Q27" s="6">
        <f t="shared" ref="Q27:Q58" si="3">SUM(D27:M27)</f>
        <v>0</v>
      </c>
      <c r="R27" s="6">
        <f t="shared" si="1"/>
        <v>-2</v>
      </c>
    </row>
    <row r="28" spans="1:18">
      <c r="A28" s="46" t="s">
        <v>189</v>
      </c>
      <c r="B28" s="6">
        <v>3</v>
      </c>
      <c r="C28" s="6">
        <v>2</v>
      </c>
      <c r="D28" s="6">
        <f>COUNTIF('2014-MARCH-02'!$A$2:'2014-MARCH-02'!$A$23,A28)</f>
        <v>0</v>
      </c>
      <c r="E28" s="6">
        <f>COUNTIF('2014-MARCH-03'!$A$2:'2014-MARCH-03'!$A$24,A28)</f>
        <v>0</v>
      </c>
      <c r="F28" s="6">
        <f>COUNTIF('2014-MARCH-04'!$A$2:'2014-MARCH-04'!$A$24,A28)</f>
        <v>0</v>
      </c>
      <c r="G28" s="6">
        <f>COUNTIF('2014-MARCH-05'!$A$2:'2014-MARCH-05'!$A$27,A28)</f>
        <v>0</v>
      </c>
      <c r="H28" s="6">
        <f>COUNTIF('2014-MARCH-06'!$A$2:'2014-MARCH-06'!$A$25,A28)</f>
        <v>0</v>
      </c>
      <c r="I28" s="6">
        <f>COUNTIF('2014-MARCH-07'!$A$2:'2014-MARCH-07'!$A$51,A28)</f>
        <v>0</v>
      </c>
      <c r="J28" s="6">
        <f>COUNTIF('2014-MARCH-08'!$A$2:'2014-MARCH-08'!$A$25,A28)</f>
        <v>0</v>
      </c>
      <c r="K28" s="6">
        <f>COUNTIF('2014-MARCH-09'!$A$2:'2014-MARCH-09'!$A$28,A28)</f>
        <v>0</v>
      </c>
      <c r="L28" s="6">
        <f>COUNTIF('2014-MARCH-10'!$A$2:'2014-MARCH-10'!$A$28,A28)</f>
        <v>0</v>
      </c>
      <c r="M28" s="6">
        <f>COUNTIF('2014-MARCH-11'!$A$2:'2014-MARCH-11'!$A$38,A28)</f>
        <v>0</v>
      </c>
      <c r="N28" s="6">
        <f>COUNTIF('2014-MARCH-30'!$A$2:'2014-MARCH-30'!$A$38,A28)</f>
        <v>0</v>
      </c>
      <c r="O28" s="6">
        <f>COUNTIF('2014-MARCH-31'!$A$2:'2014-MARCH-31'!$A$38,A28)</f>
        <v>0</v>
      </c>
      <c r="P28" s="6"/>
      <c r="Q28" s="6">
        <f t="shared" si="3"/>
        <v>0</v>
      </c>
      <c r="R28" s="6">
        <f t="shared" si="1"/>
        <v>-2</v>
      </c>
    </row>
    <row r="29" spans="1:18">
      <c r="A29" s="46" t="s">
        <v>190</v>
      </c>
      <c r="B29" s="6">
        <v>3</v>
      </c>
      <c r="C29" s="6">
        <v>2</v>
      </c>
      <c r="D29" s="6">
        <f>COUNTIF('2014-MARCH-02'!$A$2:'2014-MARCH-02'!$A$23,A29)</f>
        <v>0</v>
      </c>
      <c r="E29" s="6">
        <f>COUNTIF('2014-MARCH-03'!$A$2:'2014-MARCH-03'!$A$24,A29)</f>
        <v>0</v>
      </c>
      <c r="F29" s="6">
        <f>COUNTIF('2014-MARCH-04'!$A$2:'2014-MARCH-04'!$A$24,A29)</f>
        <v>0</v>
      </c>
      <c r="G29" s="6">
        <f>COUNTIF('2014-MARCH-05'!$A$2:'2014-MARCH-05'!$A$27,A29)</f>
        <v>0</v>
      </c>
      <c r="H29" s="6">
        <f>COUNTIF('2014-MARCH-06'!$A$2:'2014-MARCH-06'!$A$25,A29)</f>
        <v>0</v>
      </c>
      <c r="I29" s="6">
        <f>COUNTIF('2014-MARCH-07'!$A$2:'2014-MARCH-07'!$A$51,A29)</f>
        <v>0</v>
      </c>
      <c r="J29" s="6">
        <f>COUNTIF('2014-MARCH-08'!$A$2:'2014-MARCH-08'!$A$25,A29)</f>
        <v>0</v>
      </c>
      <c r="K29" s="6">
        <f>COUNTIF('2014-MARCH-09'!$A$2:'2014-MARCH-09'!$A$28,A29)</f>
        <v>0</v>
      </c>
      <c r="L29" s="6">
        <f>COUNTIF('2014-MARCH-10'!$A$2:'2014-MARCH-10'!$A$28,A29)</f>
        <v>0</v>
      </c>
      <c r="M29" s="6">
        <f>COUNTIF('2014-MARCH-11'!$A$2:'2014-MARCH-11'!$A$38,A29)</f>
        <v>0</v>
      </c>
      <c r="N29" s="6">
        <f>COUNTIF('2014-MARCH-30'!$A$2:'2014-MARCH-30'!$A$38,A29)</f>
        <v>0</v>
      </c>
      <c r="O29" s="6">
        <f>COUNTIF('2014-MARCH-31'!$A$2:'2014-MARCH-31'!$A$38,A29)</f>
        <v>0</v>
      </c>
      <c r="P29" s="6"/>
      <c r="Q29" s="6">
        <f t="shared" si="3"/>
        <v>0</v>
      </c>
      <c r="R29" s="6">
        <f t="shared" si="1"/>
        <v>-2</v>
      </c>
    </row>
    <row r="30" spans="1:18">
      <c r="A30" s="46" t="s">
        <v>191</v>
      </c>
      <c r="B30" s="6">
        <v>3</v>
      </c>
      <c r="C30" s="6">
        <v>2</v>
      </c>
      <c r="D30" s="6">
        <f>COUNTIF('2014-MARCH-02'!$A$2:'2014-MARCH-02'!$A$23,A30)</f>
        <v>0</v>
      </c>
      <c r="E30" s="6">
        <f>COUNTIF('2014-MARCH-03'!$A$2:'2014-MARCH-03'!$A$24,A30)</f>
        <v>0</v>
      </c>
      <c r="F30" s="6">
        <f>COUNTIF('2014-MARCH-04'!$A$2:'2014-MARCH-04'!$A$24,A30)</f>
        <v>0</v>
      </c>
      <c r="G30" s="6">
        <f>COUNTIF('2014-MARCH-05'!$A$2:'2014-MARCH-05'!$A$27,A30)</f>
        <v>0</v>
      </c>
      <c r="H30" s="6">
        <f>COUNTIF('2014-MARCH-06'!$A$2:'2014-MARCH-06'!$A$25,A30)</f>
        <v>0</v>
      </c>
      <c r="I30" s="6">
        <f>COUNTIF('2014-MARCH-07'!$A$2:'2014-MARCH-07'!$A$51,A30)</f>
        <v>0</v>
      </c>
      <c r="J30" s="6">
        <f>COUNTIF('2014-MARCH-08'!$A$2:'2014-MARCH-08'!$A$25,A30)</f>
        <v>0</v>
      </c>
      <c r="K30" s="6">
        <f>COUNTIF('2014-MARCH-09'!$A$2:'2014-MARCH-09'!$A$28,A30)</f>
        <v>0</v>
      </c>
      <c r="L30" s="6">
        <f>COUNTIF('2014-MARCH-10'!$A$2:'2014-MARCH-10'!$A$28,A30)</f>
        <v>0</v>
      </c>
      <c r="M30" s="6">
        <f>COUNTIF('2014-MARCH-11'!$A$2:'2014-MARCH-11'!$A$38,A30)</f>
        <v>0</v>
      </c>
      <c r="N30" s="6">
        <f>COUNTIF('2014-MARCH-30'!$A$2:'2014-MARCH-30'!$A$38,A30)</f>
        <v>0</v>
      </c>
      <c r="O30" s="6">
        <f>COUNTIF('2014-MARCH-31'!$A$2:'2014-MARCH-31'!$A$38,A30)</f>
        <v>0</v>
      </c>
      <c r="P30" s="6"/>
      <c r="Q30" s="6">
        <f t="shared" si="3"/>
        <v>0</v>
      </c>
      <c r="R30" s="6">
        <f t="shared" si="1"/>
        <v>-2</v>
      </c>
    </row>
    <row r="31" spans="1:18">
      <c r="A31" s="46" t="s">
        <v>192</v>
      </c>
      <c r="B31" s="6">
        <v>5</v>
      </c>
      <c r="C31" s="6">
        <v>10</v>
      </c>
      <c r="D31" s="6">
        <f>COUNTIF('2014-MARCH-02'!$A$2:'2014-MARCH-02'!$A$23,A31)</f>
        <v>1</v>
      </c>
      <c r="E31" s="6">
        <f>COUNTIF('2014-MARCH-03'!$A$2:'2014-MARCH-03'!$A$24,A31)</f>
        <v>1</v>
      </c>
      <c r="F31" s="6">
        <f>COUNTIF('2014-MARCH-04'!$A$2:'2014-MARCH-04'!$A$24,A31)</f>
        <v>1</v>
      </c>
      <c r="G31" s="6">
        <f>COUNTIF('2014-MARCH-05'!$A$2:'2014-MARCH-05'!$A$27,A31)</f>
        <v>1</v>
      </c>
      <c r="H31" s="6">
        <f>COUNTIF('2014-MARCH-06'!$A$2:'2014-MARCH-06'!$A$25,A31)</f>
        <v>1</v>
      </c>
      <c r="I31" s="6">
        <f>COUNTIF('2014-MARCH-07'!$A$2:'2014-MARCH-07'!$A$51,A31)</f>
        <v>1</v>
      </c>
      <c r="J31" s="6">
        <f>COUNTIF('2014-MARCH-08'!$A$2:'2014-MARCH-08'!$A$25,A31)</f>
        <v>1</v>
      </c>
      <c r="K31" s="6">
        <f>COUNTIF('2014-MARCH-09'!$A$2:'2014-MARCH-09'!$A$28,A31)</f>
        <v>0</v>
      </c>
      <c r="L31" s="6">
        <f>COUNTIF('2014-MARCH-10'!$A$2:'2014-MARCH-10'!$A$28,A31)</f>
        <v>0</v>
      </c>
      <c r="M31" s="6">
        <f>COUNTIF('2014-MARCH-11'!$A$2:'2014-MARCH-11'!$A$38,A31)</f>
        <v>0</v>
      </c>
      <c r="N31" s="6">
        <f>COUNTIF('2014-MARCH-30'!$A$2:'2014-MARCH-30'!$A$38,A31)</f>
        <v>0</v>
      </c>
      <c r="O31" s="6">
        <f>COUNTIF('2014-MARCH-31'!$A$2:'2014-MARCH-31'!$A$38,A31)</f>
        <v>0</v>
      </c>
      <c r="P31" s="6"/>
      <c r="Q31" s="6">
        <f t="shared" si="3"/>
        <v>7</v>
      </c>
      <c r="R31" s="6">
        <f>Q31-C31</f>
        <v>-3</v>
      </c>
    </row>
    <row r="32" spans="1:18">
      <c r="A32" s="46" t="s">
        <v>193</v>
      </c>
      <c r="B32" s="6">
        <v>5</v>
      </c>
      <c r="C32" s="6">
        <v>10</v>
      </c>
      <c r="D32" s="6">
        <f>COUNTIF('2014-MARCH-02'!$A$2:'2014-MARCH-02'!$A$23,A32)</f>
        <v>1</v>
      </c>
      <c r="E32" s="6">
        <f>COUNTIF('2014-MARCH-03'!$A$2:'2014-MARCH-03'!$A$24,A32)</f>
        <v>1</v>
      </c>
      <c r="F32" s="6">
        <f>COUNTIF('2014-MARCH-04'!$A$2:'2014-MARCH-04'!$A$24,A32)</f>
        <v>0</v>
      </c>
      <c r="G32" s="6">
        <f>COUNTIF('2014-MARCH-05'!$A$2:'2014-MARCH-05'!$A$27,A32)</f>
        <v>0</v>
      </c>
      <c r="H32" s="6">
        <f>COUNTIF('2014-MARCH-06'!$A$2:'2014-MARCH-06'!$A$25,A32)</f>
        <v>0</v>
      </c>
      <c r="I32" s="6">
        <f>COUNTIF('2014-MARCH-07'!$A$2:'2014-MARCH-07'!$A$51,A32)</f>
        <v>0</v>
      </c>
      <c r="J32" s="6">
        <f>COUNTIF('2014-MARCH-08'!$A$2:'2014-MARCH-08'!$A$25,A32)</f>
        <v>1</v>
      </c>
      <c r="K32" s="6">
        <f>COUNTIF('2014-MARCH-09'!$A$2:'2014-MARCH-09'!$A$28,A32)</f>
        <v>0</v>
      </c>
      <c r="L32" s="6">
        <f>COUNTIF('2014-MARCH-10'!$A$2:'2014-MARCH-10'!$A$28,A32)</f>
        <v>0</v>
      </c>
      <c r="M32" s="6">
        <f>COUNTIF('2014-MARCH-11'!$A$2:'2014-MARCH-11'!$A$38,A32)</f>
        <v>0</v>
      </c>
      <c r="N32" s="6">
        <f>COUNTIF('2014-MARCH-30'!$A$2:'2014-MARCH-30'!$A$38,A32)</f>
        <v>0</v>
      </c>
      <c r="O32" s="6">
        <f>COUNTIF('2014-MARCH-31'!$A$2:'2014-MARCH-31'!$A$38,A32)</f>
        <v>0</v>
      </c>
      <c r="P32" s="6"/>
      <c r="Q32" s="6">
        <f t="shared" si="3"/>
        <v>3</v>
      </c>
      <c r="R32" s="6">
        <f t="shared" si="1"/>
        <v>-7</v>
      </c>
    </row>
    <row r="33" spans="1:18">
      <c r="A33" s="46" t="s">
        <v>194</v>
      </c>
      <c r="B33" s="6">
        <v>5</v>
      </c>
      <c r="C33" s="6">
        <v>10</v>
      </c>
      <c r="D33" s="6">
        <f>COUNTIF('2014-MARCH-02'!$A$2:'2014-MARCH-02'!$A$23,A33)</f>
        <v>0</v>
      </c>
      <c r="E33" s="6">
        <f>COUNTIF('2014-MARCH-03'!$A$2:'2014-MARCH-03'!$A$24,A33)</f>
        <v>0</v>
      </c>
      <c r="F33" s="6">
        <f>COUNTIF('2014-MARCH-04'!$A$2:'2014-MARCH-04'!$A$24,A33)</f>
        <v>0</v>
      </c>
      <c r="G33" s="6">
        <f>COUNTIF('2014-MARCH-05'!$A$2:'2014-MARCH-05'!$A$27,A33)</f>
        <v>0</v>
      </c>
      <c r="H33" s="6">
        <f>COUNTIF('2014-MARCH-06'!$A$2:'2014-MARCH-06'!$A$25,A33)</f>
        <v>0</v>
      </c>
      <c r="I33" s="6">
        <f>COUNTIF('2014-MARCH-07'!$A$2:'2014-MARCH-07'!$A$51,A33)</f>
        <v>0</v>
      </c>
      <c r="J33" s="6">
        <f>COUNTIF('2014-MARCH-08'!$A$2:'2014-MARCH-08'!$A$25,A33)</f>
        <v>0</v>
      </c>
      <c r="K33" s="6">
        <f>COUNTIF('2014-MARCH-09'!$A$2:'2014-MARCH-09'!$A$28,A33)</f>
        <v>0</v>
      </c>
      <c r="L33" s="6">
        <f>COUNTIF('2014-MARCH-10'!$A$2:'2014-MARCH-10'!$A$28,A33)</f>
        <v>0</v>
      </c>
      <c r="M33" s="6">
        <f>COUNTIF('2014-MARCH-11'!$A$2:'2014-MARCH-11'!$A$38,A33)</f>
        <v>0</v>
      </c>
      <c r="N33" s="6">
        <f>COUNTIF('2014-MARCH-30'!$A$2:'2014-MARCH-30'!$A$38,A33)</f>
        <v>0</v>
      </c>
      <c r="O33" s="6">
        <f>COUNTIF('2014-MARCH-31'!$A$2:'2014-MARCH-31'!$A$38,A33)</f>
        <v>0</v>
      </c>
      <c r="P33" s="6"/>
      <c r="Q33" s="6">
        <f t="shared" si="3"/>
        <v>0</v>
      </c>
      <c r="R33" s="6">
        <f t="shared" si="1"/>
        <v>-10</v>
      </c>
    </row>
    <row r="34" spans="1:18">
      <c r="A34" s="46" t="s">
        <v>195</v>
      </c>
      <c r="B34" s="6">
        <v>5</v>
      </c>
      <c r="C34" s="6">
        <v>10</v>
      </c>
      <c r="D34" s="6">
        <f>COUNTIF('2014-MARCH-02'!$A$2:'2014-MARCH-02'!$A$23,A34)</f>
        <v>0</v>
      </c>
      <c r="E34" s="6">
        <f>COUNTIF('2014-MARCH-03'!$A$2:'2014-MARCH-03'!$A$24,A34)</f>
        <v>0</v>
      </c>
      <c r="F34" s="6">
        <f>COUNTIF('2014-MARCH-04'!$A$2:'2014-MARCH-04'!$A$24,A34)</f>
        <v>0</v>
      </c>
      <c r="G34" s="6">
        <f>COUNTIF('2014-MARCH-05'!$A$2:'2014-MARCH-05'!$A$27,A34)</f>
        <v>0</v>
      </c>
      <c r="H34" s="6">
        <f>COUNTIF('2014-MARCH-06'!$A$2:'2014-MARCH-06'!$A$25,A34)</f>
        <v>0</v>
      </c>
      <c r="I34" s="6">
        <f>COUNTIF('2014-MARCH-07'!$A$2:'2014-MARCH-07'!$A$51,A34)</f>
        <v>0</v>
      </c>
      <c r="J34" s="6">
        <f>COUNTIF('2014-MARCH-08'!$A$2:'2014-MARCH-08'!$A$25,A34)</f>
        <v>0</v>
      </c>
      <c r="K34" s="6">
        <f>COUNTIF('2014-MARCH-09'!$A$2:'2014-MARCH-09'!$A$28,A34)</f>
        <v>0</v>
      </c>
      <c r="L34" s="6">
        <f>COUNTIF('2014-MARCH-10'!$A$2:'2014-MARCH-10'!$A$28,A34)</f>
        <v>0</v>
      </c>
      <c r="M34" s="6">
        <f>COUNTIF('2014-MARCH-11'!$A$2:'2014-MARCH-11'!$A$38,A34)</f>
        <v>0</v>
      </c>
      <c r="N34" s="6">
        <f>COUNTIF('2014-MARCH-30'!$A$2:'2014-MARCH-30'!$A$38,A34)</f>
        <v>0</v>
      </c>
      <c r="O34" s="6">
        <f>COUNTIF('2014-MARCH-31'!$A$2:'2014-MARCH-31'!$A$38,A34)</f>
        <v>0</v>
      </c>
      <c r="P34" s="6"/>
      <c r="Q34" s="6">
        <f t="shared" si="3"/>
        <v>0</v>
      </c>
      <c r="R34" s="6">
        <f t="shared" si="1"/>
        <v>-10</v>
      </c>
    </row>
    <row r="35" spans="1:18">
      <c r="A35" s="46" t="s">
        <v>196</v>
      </c>
      <c r="B35" s="6">
        <v>5</v>
      </c>
      <c r="C35" s="6">
        <v>10</v>
      </c>
      <c r="D35" s="6">
        <f>COUNTIF('2014-MARCH-02'!$A$2:'2014-MARCH-02'!$A$23,A35)</f>
        <v>1</v>
      </c>
      <c r="E35" s="6">
        <f>COUNTIF('2014-MARCH-03'!$A$2:'2014-MARCH-03'!$A$24,A35)</f>
        <v>1</v>
      </c>
      <c r="F35" s="6">
        <f>COUNTIF('2014-MARCH-04'!$A$2:'2014-MARCH-04'!$A$24,A35)</f>
        <v>1</v>
      </c>
      <c r="G35" s="6">
        <f>COUNTIF('2014-MARCH-05'!$A$2:'2014-MARCH-05'!$A$27,A35)</f>
        <v>1</v>
      </c>
      <c r="H35" s="6">
        <f>COUNTIF('2014-MARCH-06'!$A$2:'2014-MARCH-06'!$A$25,A35)</f>
        <v>1</v>
      </c>
      <c r="I35" s="6">
        <f>COUNTIF('2014-MARCH-07'!$A$2:'2014-MARCH-07'!$A$51,A35)</f>
        <v>0</v>
      </c>
      <c r="J35" s="6">
        <f>COUNTIF('2014-MARCH-08'!$A$2:'2014-MARCH-08'!$A$25,A35)</f>
        <v>1</v>
      </c>
      <c r="K35" s="6">
        <f>COUNTIF('2014-MARCH-09'!$A$2:'2014-MARCH-09'!$A$28,A35)</f>
        <v>0</v>
      </c>
      <c r="L35" s="6">
        <f>COUNTIF('2014-MARCH-10'!$A$2:'2014-MARCH-10'!$A$28,A35)</f>
        <v>0</v>
      </c>
      <c r="M35" s="6">
        <f>COUNTIF('2014-MARCH-11'!$A$2:'2014-MARCH-11'!$A$38,A35)</f>
        <v>0</v>
      </c>
      <c r="N35" s="6">
        <f>COUNTIF('2014-MARCH-30'!$A$2:'2014-MARCH-30'!$A$38,A35)</f>
        <v>0</v>
      </c>
      <c r="O35" s="6">
        <f>COUNTIF('2014-MARCH-31'!$A$2:'2014-MARCH-31'!$A$38,A35)</f>
        <v>0</v>
      </c>
      <c r="P35" s="6"/>
      <c r="Q35" s="6">
        <f t="shared" si="3"/>
        <v>6</v>
      </c>
      <c r="R35" s="6">
        <f t="shared" si="1"/>
        <v>-4</v>
      </c>
    </row>
    <row r="36" spans="1:18">
      <c r="A36" s="46" t="s">
        <v>197</v>
      </c>
      <c r="B36" s="6">
        <v>5</v>
      </c>
      <c r="C36" s="6">
        <v>10</v>
      </c>
      <c r="D36" s="6">
        <f>COUNTIF('2014-MARCH-02'!$A$2:'2014-MARCH-02'!$A$23,A36)</f>
        <v>1</v>
      </c>
      <c r="E36" s="6">
        <f>COUNTIF('2014-MARCH-03'!$A$2:'2014-MARCH-03'!$A$24,A36)</f>
        <v>1</v>
      </c>
      <c r="F36" s="6">
        <f>COUNTIF('2014-MARCH-04'!$A$2:'2014-MARCH-04'!$A$24,A36)</f>
        <v>1</v>
      </c>
      <c r="G36" s="6">
        <f>COUNTIF('2014-MARCH-05'!$A$2:'2014-MARCH-05'!$A$27,A36)</f>
        <v>1</v>
      </c>
      <c r="H36" s="6">
        <f>COUNTIF('2014-MARCH-06'!$A$2:'2014-MARCH-06'!$A$25,A36)</f>
        <v>1</v>
      </c>
      <c r="I36" s="6">
        <f>COUNTIF('2014-MARCH-07'!$A$2:'2014-MARCH-07'!$A$51,A36)</f>
        <v>1</v>
      </c>
      <c r="J36" s="6">
        <f>COUNTIF('2014-MARCH-08'!$A$2:'2014-MARCH-08'!$A$25,A36)</f>
        <v>1</v>
      </c>
      <c r="K36" s="6">
        <f>COUNTIF('2014-MARCH-09'!$A$2:'2014-MARCH-09'!$A$28,A36)</f>
        <v>0</v>
      </c>
      <c r="L36" s="6">
        <f>COUNTIF('2014-MARCH-10'!$A$2:'2014-MARCH-10'!$A$28,A36)</f>
        <v>0</v>
      </c>
      <c r="M36" s="6">
        <f>COUNTIF('2014-MARCH-11'!$A$2:'2014-MARCH-11'!$A$38,A36)</f>
        <v>0</v>
      </c>
      <c r="N36" s="6">
        <f>COUNTIF('2014-MARCH-30'!$A$2:'2014-MARCH-30'!$A$38,A36)</f>
        <v>0</v>
      </c>
      <c r="O36" s="6">
        <f>COUNTIF('2014-MARCH-31'!$A$2:'2014-MARCH-31'!$A$38,A36)</f>
        <v>0</v>
      </c>
      <c r="P36" s="6"/>
      <c r="Q36" s="6">
        <f t="shared" si="3"/>
        <v>7</v>
      </c>
      <c r="R36" s="6">
        <f t="shared" si="1"/>
        <v>-3</v>
      </c>
    </row>
    <row r="37" spans="1:18">
      <c r="A37" s="46" t="s">
        <v>198</v>
      </c>
      <c r="B37" s="6">
        <v>5</v>
      </c>
      <c r="C37" s="6">
        <v>10</v>
      </c>
      <c r="D37" s="6">
        <f>COUNTIF('2014-MARCH-02'!$A$2:'2014-MARCH-02'!$A$23,A37)</f>
        <v>1</v>
      </c>
      <c r="E37" s="6">
        <f>COUNTIF('2014-MARCH-03'!$A$2:'2014-MARCH-03'!$A$24,A37)</f>
        <v>1</v>
      </c>
      <c r="F37" s="6">
        <f>COUNTIF('2014-MARCH-04'!$A$2:'2014-MARCH-04'!$A$24,A37)</f>
        <v>1</v>
      </c>
      <c r="G37" s="6">
        <f>COUNTIF('2014-MARCH-05'!$A$2:'2014-MARCH-05'!$A$27,A37)</f>
        <v>1</v>
      </c>
      <c r="H37" s="6">
        <f>COUNTIF('2014-MARCH-06'!$A$2:'2014-MARCH-06'!$A$25,A37)</f>
        <v>1</v>
      </c>
      <c r="I37" s="6">
        <f>COUNTIF('2014-MARCH-07'!$A$2:'2014-MARCH-07'!$A$51,A37)</f>
        <v>1</v>
      </c>
      <c r="J37" s="6">
        <f>COUNTIF('2014-MARCH-08'!$A$2:'2014-MARCH-08'!$A$25,A37)</f>
        <v>1</v>
      </c>
      <c r="K37" s="6">
        <f>COUNTIF('2014-MARCH-09'!$A$2:'2014-MARCH-09'!$A$28,A37)</f>
        <v>0</v>
      </c>
      <c r="L37" s="6">
        <f>COUNTIF('2014-MARCH-10'!$A$2:'2014-MARCH-10'!$A$28,A37)</f>
        <v>0</v>
      </c>
      <c r="M37" s="6">
        <f>COUNTIF('2014-MARCH-11'!$A$2:'2014-MARCH-11'!$A$38,A37)</f>
        <v>0</v>
      </c>
      <c r="N37" s="6">
        <f>COUNTIF('2014-MARCH-30'!$A$2:'2014-MARCH-30'!$A$38,A37)</f>
        <v>0</v>
      </c>
      <c r="O37" s="6">
        <f>COUNTIF('2014-MARCH-31'!$A$2:'2014-MARCH-31'!$A$38,A37)</f>
        <v>0</v>
      </c>
      <c r="P37" s="6"/>
      <c r="Q37" s="6">
        <f t="shared" si="3"/>
        <v>7</v>
      </c>
      <c r="R37" s="6">
        <f t="shared" si="1"/>
        <v>-3</v>
      </c>
    </row>
    <row r="38" spans="1:18">
      <c r="A38" s="46" t="s">
        <v>199</v>
      </c>
      <c r="B38" s="6">
        <v>4</v>
      </c>
      <c r="C38" s="6">
        <v>4</v>
      </c>
      <c r="D38" s="6" t="s">
        <v>279</v>
      </c>
      <c r="E38" s="6" t="s">
        <v>279</v>
      </c>
      <c r="F38" s="6" t="s">
        <v>279</v>
      </c>
      <c r="G38" s="6" t="s">
        <v>279</v>
      </c>
      <c r="H38" s="6" t="s">
        <v>279</v>
      </c>
      <c r="I38" s="6" t="s">
        <v>279</v>
      </c>
      <c r="J38" s="6" t="s">
        <v>279</v>
      </c>
      <c r="K38" s="6" t="s">
        <v>279</v>
      </c>
      <c r="L38" s="6" t="s">
        <v>279</v>
      </c>
      <c r="M38" s="6" t="s">
        <v>279</v>
      </c>
      <c r="N38" s="6" t="s">
        <v>279</v>
      </c>
      <c r="O38" s="6" t="s">
        <v>279</v>
      </c>
      <c r="P38" s="6"/>
      <c r="Q38" s="6">
        <f t="shared" si="3"/>
        <v>0</v>
      </c>
      <c r="R38" s="6">
        <f t="shared" si="1"/>
        <v>-4</v>
      </c>
    </row>
    <row r="39" spans="1:18">
      <c r="A39" s="46" t="s">
        <v>200</v>
      </c>
      <c r="B39" s="6">
        <v>4</v>
      </c>
      <c r="C39" s="6">
        <v>4</v>
      </c>
      <c r="D39" s="6">
        <f>COUNTIF('2014-MARCH-02'!$A$2:'2014-MARCH-02'!$A$23,A39)</f>
        <v>0</v>
      </c>
      <c r="E39" s="6">
        <f>COUNTIF('2014-MARCH-03'!$A$2:'2014-MARCH-03'!$A$24,A39)</f>
        <v>0</v>
      </c>
      <c r="F39" s="6">
        <f>COUNTIF('2014-MARCH-04'!$A$2:'2014-MARCH-04'!$A$24,A39)</f>
        <v>0</v>
      </c>
      <c r="G39" s="6" t="s">
        <v>281</v>
      </c>
      <c r="H39" s="6" t="s">
        <v>281</v>
      </c>
      <c r="I39" s="6" t="s">
        <v>281</v>
      </c>
      <c r="J39" s="6" t="s">
        <v>281</v>
      </c>
      <c r="K39" s="6">
        <f>COUNTIF('2014-MARCH-09'!$A$2:'2014-MARCH-09'!$A$28,A39)</f>
        <v>0</v>
      </c>
      <c r="L39" s="6">
        <f>COUNTIF('2014-MARCH-10'!$A$2:'2014-MARCH-10'!$A$28,A39)</f>
        <v>0</v>
      </c>
      <c r="M39" s="6">
        <f>COUNTIF('2014-MARCH-11'!$A$2:'2014-MARCH-11'!$A$38,A39)</f>
        <v>0</v>
      </c>
      <c r="N39" s="6">
        <f>COUNTIF('2014-MARCH-30'!$A$2:'2014-MARCH-30'!$A$38,A39)</f>
        <v>0</v>
      </c>
      <c r="O39" s="6">
        <f>COUNTIF('2014-MARCH-31'!$A$2:'2014-MARCH-31'!$A$38,A39)</f>
        <v>0</v>
      </c>
      <c r="P39" s="6"/>
      <c r="Q39" s="6">
        <f t="shared" si="3"/>
        <v>0</v>
      </c>
      <c r="R39" s="6">
        <f t="shared" si="1"/>
        <v>-4</v>
      </c>
    </row>
    <row r="40" spans="1:18">
      <c r="A40" s="46" t="s">
        <v>201</v>
      </c>
      <c r="B40" s="6">
        <v>4</v>
      </c>
      <c r="C40" s="6">
        <v>4</v>
      </c>
      <c r="D40" s="6">
        <f>COUNTIF('2014-MARCH-02'!$A$2:'2014-MARCH-02'!$A$23,A40)</f>
        <v>0</v>
      </c>
      <c r="E40" s="6">
        <f>COUNTIF('2014-MARCH-03'!$A$2:'2014-MARCH-03'!$A$24,A40)</f>
        <v>0</v>
      </c>
      <c r="F40" s="6">
        <f>COUNTIF('2014-MARCH-04'!$A$2:'2014-MARCH-04'!$A$24,A40)</f>
        <v>0</v>
      </c>
      <c r="G40" s="6">
        <f>COUNTIF('2014-MARCH-05'!$A$2:'2014-MARCH-05'!$A$27,A40)</f>
        <v>0</v>
      </c>
      <c r="H40" s="6">
        <f>COUNTIF('2014-MARCH-06'!$A$2:'2014-MARCH-06'!$A$25,A40)</f>
        <v>0</v>
      </c>
      <c r="I40" s="6">
        <f>COUNTIF('2014-MARCH-07'!$A$2:'2014-MARCH-07'!$A$51,A40)</f>
        <v>0</v>
      </c>
      <c r="J40" s="6">
        <f>COUNTIF('2014-MARCH-08'!$A$2:'2014-MARCH-08'!$A$25,A40)</f>
        <v>0</v>
      </c>
      <c r="K40" s="6">
        <f>COUNTIF('2014-MARCH-09'!$A$2:'2014-MARCH-09'!$A$28,A40)</f>
        <v>0</v>
      </c>
      <c r="L40" s="6">
        <f>COUNTIF('2014-MARCH-10'!$A$2:'2014-MARCH-10'!$A$28,A40)</f>
        <v>0</v>
      </c>
      <c r="M40" s="6">
        <f>COUNTIF('2014-MARCH-11'!$A$2:'2014-MARCH-11'!$A$38,A40)</f>
        <v>0</v>
      </c>
      <c r="N40" s="6">
        <f>COUNTIF('2014-MARCH-30'!$A$2:'2014-MARCH-30'!$A$38,A40)</f>
        <v>0</v>
      </c>
      <c r="O40" s="6">
        <f>COUNTIF('2014-MARCH-31'!$A$2:'2014-MARCH-31'!$A$38,A40)</f>
        <v>0</v>
      </c>
      <c r="P40" s="6"/>
      <c r="Q40" s="6">
        <f t="shared" si="3"/>
        <v>0</v>
      </c>
      <c r="R40" s="6">
        <f t="shared" si="1"/>
        <v>-4</v>
      </c>
    </row>
    <row r="41" spans="1:18">
      <c r="A41" s="46" t="s">
        <v>202</v>
      </c>
      <c r="B41" s="6">
        <v>4</v>
      </c>
      <c r="C41" s="6">
        <v>4</v>
      </c>
      <c r="D41" s="6">
        <f>COUNTIF('2014-MARCH-02'!$A$2:'2014-MARCH-02'!$A$23,A41)</f>
        <v>0</v>
      </c>
      <c r="E41" s="6">
        <f>COUNTIF('2014-MARCH-03'!$A$2:'2014-MARCH-03'!$A$24,A41)</f>
        <v>0</v>
      </c>
      <c r="F41" s="6">
        <f>COUNTIF('2014-MARCH-04'!$A$2:'2014-MARCH-04'!$A$24,A41)</f>
        <v>0</v>
      </c>
      <c r="G41" s="6">
        <f>COUNTIF('2014-MARCH-05'!$A$2:'2014-MARCH-05'!$A$27,A41)</f>
        <v>0</v>
      </c>
      <c r="H41" s="6">
        <f>COUNTIF('2014-MARCH-06'!$A$2:'2014-MARCH-06'!$A$25,A41)</f>
        <v>0</v>
      </c>
      <c r="I41" s="6">
        <f>COUNTIF('2014-MARCH-07'!$A$2:'2014-MARCH-07'!$A$51,A41)</f>
        <v>0</v>
      </c>
      <c r="J41" s="6">
        <f>COUNTIF('2014-MARCH-08'!$A$2:'2014-MARCH-08'!$A$25,A41)</f>
        <v>0</v>
      </c>
      <c r="K41" s="6">
        <f>COUNTIF('2014-MARCH-09'!$A$2:'2014-MARCH-09'!$A$28,A41)</f>
        <v>0</v>
      </c>
      <c r="L41" s="6">
        <f>COUNTIF('2014-MARCH-10'!$A$2:'2014-MARCH-10'!$A$28,A41)</f>
        <v>0</v>
      </c>
      <c r="M41" s="6">
        <f>COUNTIF('2014-MARCH-11'!$A$2:'2014-MARCH-11'!$A$38,A41)</f>
        <v>0</v>
      </c>
      <c r="N41" s="6">
        <f>COUNTIF('2014-MARCH-30'!$A$2:'2014-MARCH-30'!$A$38,A41)</f>
        <v>0</v>
      </c>
      <c r="O41" s="6">
        <f>COUNTIF('2014-MARCH-31'!$A$2:'2014-MARCH-31'!$A$38,A41)</f>
        <v>0</v>
      </c>
      <c r="P41" s="6"/>
      <c r="Q41" s="6">
        <f t="shared" si="3"/>
        <v>0</v>
      </c>
      <c r="R41" s="6">
        <f t="shared" si="1"/>
        <v>-4</v>
      </c>
    </row>
    <row r="42" spans="1:18">
      <c r="A42" s="46" t="s">
        <v>203</v>
      </c>
      <c r="B42" s="6">
        <v>4</v>
      </c>
      <c r="C42" s="6">
        <v>4</v>
      </c>
      <c r="D42" s="6">
        <f>COUNTIF('2014-MARCH-02'!$A$2:'2014-MARCH-02'!$A$23,A42)</f>
        <v>0</v>
      </c>
      <c r="E42" s="6">
        <f>COUNTIF('2014-MARCH-03'!$A$2:'2014-MARCH-03'!$A$24,A42)</f>
        <v>0</v>
      </c>
      <c r="F42" s="6" t="s">
        <v>281</v>
      </c>
      <c r="G42" s="6" t="s">
        <v>281</v>
      </c>
      <c r="H42" s="6" t="s">
        <v>281</v>
      </c>
      <c r="I42" s="6" t="s">
        <v>281</v>
      </c>
      <c r="J42" s="6" t="s">
        <v>281</v>
      </c>
      <c r="K42" s="6">
        <f>COUNTIF('2014-MARCH-09'!$A$2:'2014-MARCH-09'!$A$28,A42)</f>
        <v>0</v>
      </c>
      <c r="L42" s="6">
        <f>COUNTIF('2014-MARCH-10'!$A$2:'2014-MARCH-10'!$A$28,A42)</f>
        <v>0</v>
      </c>
      <c r="M42" s="6">
        <f>COUNTIF('2014-MARCH-11'!$A$2:'2014-MARCH-11'!$A$38,A42)</f>
        <v>0</v>
      </c>
      <c r="N42" s="6">
        <f>COUNTIF('2014-MARCH-30'!$A$2:'2014-MARCH-30'!$A$38,A42)</f>
        <v>0</v>
      </c>
      <c r="O42" s="6">
        <f>COUNTIF('2014-MARCH-31'!$A$2:'2014-MARCH-31'!$A$38,A42)</f>
        <v>0</v>
      </c>
      <c r="P42" s="6"/>
      <c r="Q42" s="6">
        <f t="shared" si="3"/>
        <v>0</v>
      </c>
      <c r="R42" s="6">
        <f t="shared" si="1"/>
        <v>-4</v>
      </c>
    </row>
    <row r="43" spans="1:18">
      <c r="A43" s="46" t="s">
        <v>204</v>
      </c>
      <c r="B43" s="6">
        <v>4</v>
      </c>
      <c r="C43" s="6">
        <v>4</v>
      </c>
      <c r="D43" s="6">
        <f>COUNTIF('2014-MARCH-02'!$A$2:'2014-MARCH-02'!$A$23,A43)</f>
        <v>0</v>
      </c>
      <c r="E43" s="6">
        <f>COUNTIF('2014-MARCH-03'!$A$2:'2014-MARCH-03'!$A$24,A43)</f>
        <v>0</v>
      </c>
      <c r="F43" s="6">
        <f>COUNTIF('2014-MARCH-04'!$A$2:'2014-MARCH-04'!$A$24,A43)</f>
        <v>0</v>
      </c>
      <c r="G43" s="6">
        <f>COUNTIF('2014-MARCH-05'!$A$2:'2014-MARCH-05'!$A$27,A43)</f>
        <v>0</v>
      </c>
      <c r="H43" s="6">
        <f>COUNTIF('2014-MARCH-06'!$A$2:'2014-MARCH-06'!$A$25,A43)</f>
        <v>0</v>
      </c>
      <c r="I43" s="6">
        <f>COUNTIF('2014-MARCH-07'!$A$2:'2014-MARCH-07'!$A$51,A43)</f>
        <v>0</v>
      </c>
      <c r="J43" s="6">
        <f>COUNTIF('2014-MARCH-08'!$A$2:'2014-MARCH-08'!$A$25,A43)</f>
        <v>0</v>
      </c>
      <c r="K43" s="6">
        <f>COUNTIF('2014-MARCH-09'!$A$2:'2014-MARCH-09'!$A$28,A43)</f>
        <v>0</v>
      </c>
      <c r="L43" s="6">
        <f>COUNTIF('2014-MARCH-10'!$A$2:'2014-MARCH-10'!$A$28,A43)</f>
        <v>0</v>
      </c>
      <c r="M43" s="6">
        <f>COUNTIF('2014-MARCH-11'!$A$2:'2014-MARCH-11'!$A$38,A43)</f>
        <v>0</v>
      </c>
      <c r="N43" s="6">
        <f>COUNTIF('2014-MARCH-30'!$A$2:'2014-MARCH-30'!$A$38,A43)</f>
        <v>0</v>
      </c>
      <c r="O43" s="6">
        <f>COUNTIF('2014-MARCH-31'!$A$2:'2014-MARCH-31'!$A$38,A43)</f>
        <v>0</v>
      </c>
      <c r="P43" s="6"/>
      <c r="Q43" s="6">
        <f t="shared" si="3"/>
        <v>0</v>
      </c>
      <c r="R43" s="6">
        <f t="shared" si="1"/>
        <v>-4</v>
      </c>
    </row>
    <row r="44" spans="1:18">
      <c r="A44" s="46" t="s">
        <v>205</v>
      </c>
      <c r="B44" s="6">
        <v>3</v>
      </c>
      <c r="C44" s="6">
        <v>2</v>
      </c>
      <c r="D44" s="6">
        <f>COUNTIF('2014-MARCH-02'!$A$2:'2014-MARCH-02'!$A$23,A44)</f>
        <v>0</v>
      </c>
      <c r="E44" s="6">
        <f>COUNTIF('2014-MARCH-03'!$A$2:'2014-MARCH-03'!$A$24,A44)</f>
        <v>0</v>
      </c>
      <c r="F44" s="6">
        <f>COUNTIF('2014-MARCH-04'!$A$2:'2014-MARCH-04'!$A$24,A44)</f>
        <v>0</v>
      </c>
      <c r="G44" s="6">
        <f>COUNTIF('2014-MARCH-05'!$A$2:'2014-MARCH-05'!$A$27,A44)</f>
        <v>0</v>
      </c>
      <c r="H44" s="6">
        <f>COUNTIF('2014-MARCH-06'!$A$2:'2014-MARCH-06'!$A$25,A44)</f>
        <v>0</v>
      </c>
      <c r="I44" s="6">
        <f>COUNTIF('2014-MARCH-07'!$A$2:'2014-MARCH-07'!$A$51,A44)</f>
        <v>0</v>
      </c>
      <c r="J44" s="6">
        <f>COUNTIF('2014-MARCH-08'!$A$2:'2014-MARCH-08'!$A$25,A44)</f>
        <v>0</v>
      </c>
      <c r="K44" s="6">
        <f>COUNTIF('2014-MARCH-09'!$A$2:'2014-MARCH-09'!$A$28,A44)</f>
        <v>0</v>
      </c>
      <c r="L44" s="6">
        <f>COUNTIF('2014-MARCH-10'!$A$2:'2014-MARCH-10'!$A$28,A44)</f>
        <v>0</v>
      </c>
      <c r="M44" s="6">
        <f>COUNTIF('2014-MARCH-11'!$A$2:'2014-MARCH-11'!$A$38,A44)</f>
        <v>0</v>
      </c>
      <c r="N44" s="6">
        <f>COUNTIF('2014-MARCH-30'!$A$2:'2014-MARCH-30'!$A$38,A44)</f>
        <v>0</v>
      </c>
      <c r="O44" s="6">
        <f>COUNTIF('2014-MARCH-31'!$A$2:'2014-MARCH-31'!$A$38,A44)</f>
        <v>0</v>
      </c>
      <c r="P44" s="6"/>
      <c r="Q44" s="6">
        <f t="shared" si="3"/>
        <v>0</v>
      </c>
      <c r="R44" s="6">
        <f t="shared" si="1"/>
        <v>-2</v>
      </c>
    </row>
    <row r="45" spans="1:18">
      <c r="A45" s="46" t="s">
        <v>206</v>
      </c>
      <c r="B45" s="6">
        <v>3</v>
      </c>
      <c r="C45" s="6">
        <v>2</v>
      </c>
      <c r="D45" s="6">
        <f>COUNTIF('2014-MARCH-02'!$A$2:'2014-MARCH-02'!$A$23,A45)</f>
        <v>0</v>
      </c>
      <c r="E45" s="6">
        <f>COUNTIF('2014-MARCH-03'!$A$2:'2014-MARCH-03'!$A$24,A45)</f>
        <v>0</v>
      </c>
      <c r="F45" s="6">
        <f>COUNTIF('2014-MARCH-04'!$A$2:'2014-MARCH-04'!$A$24,A45)</f>
        <v>0</v>
      </c>
      <c r="G45" s="6">
        <f>COUNTIF('2014-MARCH-05'!$A$2:'2014-MARCH-05'!$A$27,A45)</f>
        <v>0</v>
      </c>
      <c r="H45" s="6">
        <f>COUNTIF('2014-MARCH-06'!$A$2:'2014-MARCH-06'!$A$25,A45)</f>
        <v>0</v>
      </c>
      <c r="I45" s="6">
        <f>COUNTIF('2014-MARCH-07'!$A$2:'2014-MARCH-07'!$A$51,A45)</f>
        <v>0</v>
      </c>
      <c r="J45" s="6">
        <f>COUNTIF('2014-MARCH-08'!$A$2:'2014-MARCH-08'!$A$25,A45)</f>
        <v>0</v>
      </c>
      <c r="K45" s="6">
        <f>COUNTIF('2014-MARCH-09'!$A$2:'2014-MARCH-09'!$A$28,A45)</f>
        <v>0</v>
      </c>
      <c r="L45" s="6">
        <f>COUNTIF('2014-MARCH-10'!$A$2:'2014-MARCH-10'!$A$28,A45)</f>
        <v>0</v>
      </c>
      <c r="M45" s="6">
        <f>COUNTIF('2014-MARCH-11'!$A$2:'2014-MARCH-11'!$A$38,A45)</f>
        <v>0</v>
      </c>
      <c r="N45" s="6">
        <f>COUNTIF('2014-MARCH-30'!$A$2:'2014-MARCH-30'!$A$38,A45)</f>
        <v>0</v>
      </c>
      <c r="O45" s="6">
        <f>COUNTIF('2014-MARCH-31'!$A$2:'2014-MARCH-31'!$A$38,A45)</f>
        <v>0</v>
      </c>
      <c r="P45" s="6"/>
      <c r="Q45" s="6">
        <f t="shared" si="3"/>
        <v>0</v>
      </c>
      <c r="R45" s="6">
        <f t="shared" si="1"/>
        <v>-2</v>
      </c>
    </row>
    <row r="46" spans="1:18">
      <c r="A46" s="46" t="s">
        <v>207</v>
      </c>
      <c r="B46" s="6">
        <v>3</v>
      </c>
      <c r="C46" s="6">
        <v>2</v>
      </c>
      <c r="D46" s="6">
        <f>COUNTIF('2014-MARCH-02'!$A$2:'2014-MARCH-02'!$A$23,A46)</f>
        <v>0</v>
      </c>
      <c r="E46" s="6">
        <f>COUNTIF('2014-MARCH-03'!$A$2:'2014-MARCH-03'!$A$24,A46)</f>
        <v>0</v>
      </c>
      <c r="F46" s="6">
        <f>COUNTIF('2014-MARCH-04'!$A$2:'2014-MARCH-04'!$A$24,A46)</f>
        <v>0</v>
      </c>
      <c r="G46" s="6">
        <f>COUNTIF('2014-MARCH-05'!$A$2:'2014-MARCH-05'!$A$27,A46)</f>
        <v>0</v>
      </c>
      <c r="H46" s="6">
        <f>COUNTIF('2014-MARCH-06'!$A$2:'2014-MARCH-06'!$A$25,A46)</f>
        <v>0</v>
      </c>
      <c r="I46" s="6">
        <f>COUNTIF('2014-MARCH-07'!$A$2:'2014-MARCH-07'!$A$51,A46)</f>
        <v>0</v>
      </c>
      <c r="J46" s="6">
        <f>COUNTIF('2014-MARCH-08'!$A$2:'2014-MARCH-08'!$A$25,A46)</f>
        <v>0</v>
      </c>
      <c r="K46" s="6">
        <f>COUNTIF('2014-MARCH-09'!$A$2:'2014-MARCH-09'!$A$28,A46)</f>
        <v>0</v>
      </c>
      <c r="L46" s="6">
        <f>COUNTIF('2014-MARCH-10'!$A$2:'2014-MARCH-10'!$A$28,A46)</f>
        <v>0</v>
      </c>
      <c r="M46" s="6">
        <f>COUNTIF('2014-MARCH-11'!$A$2:'2014-MARCH-11'!$A$38,A46)</f>
        <v>0</v>
      </c>
      <c r="N46" s="6">
        <f>COUNTIF('2014-MARCH-30'!$A$2:'2014-MARCH-30'!$A$38,A46)</f>
        <v>0</v>
      </c>
      <c r="O46" s="6">
        <f>COUNTIF('2014-MARCH-31'!$A$2:'2014-MARCH-31'!$A$38,A46)</f>
        <v>0</v>
      </c>
      <c r="P46" s="6"/>
      <c r="Q46" s="6">
        <f t="shared" si="3"/>
        <v>0</v>
      </c>
      <c r="R46" s="6">
        <f t="shared" si="1"/>
        <v>-2</v>
      </c>
    </row>
    <row r="47" spans="1:18">
      <c r="A47" s="46" t="s">
        <v>208</v>
      </c>
      <c r="B47" s="6">
        <v>3</v>
      </c>
      <c r="C47" s="6">
        <v>2</v>
      </c>
      <c r="D47" s="6">
        <f>COUNTIF('2014-MARCH-02'!$A$2:'2014-MARCH-02'!$A$23,A47)</f>
        <v>0</v>
      </c>
      <c r="E47" s="6">
        <f>COUNTIF('2014-MARCH-03'!$A$2:'2014-MARCH-03'!$A$24,A47)</f>
        <v>0</v>
      </c>
      <c r="F47" s="6">
        <f>COUNTIF('2014-MARCH-04'!$A$2:'2014-MARCH-04'!$A$24,A47)</f>
        <v>0</v>
      </c>
      <c r="G47" s="6">
        <f>COUNTIF('2014-MARCH-05'!$A$2:'2014-MARCH-05'!$A$27,A47)</f>
        <v>0</v>
      </c>
      <c r="H47" s="6">
        <f>COUNTIF('2014-MARCH-06'!$A$2:'2014-MARCH-06'!$A$25,A47)</f>
        <v>0</v>
      </c>
      <c r="I47" s="6">
        <f>COUNTIF('2014-MARCH-07'!$A$2:'2014-MARCH-07'!$A$51,A47)</f>
        <v>0</v>
      </c>
      <c r="J47" s="6">
        <f>COUNTIF('2014-MARCH-08'!$A$2:'2014-MARCH-08'!$A$25,A47)</f>
        <v>0</v>
      </c>
      <c r="K47" s="6">
        <f>COUNTIF('2014-MARCH-09'!$A$2:'2014-MARCH-09'!$A$28,A47)</f>
        <v>0</v>
      </c>
      <c r="L47" s="6">
        <f>COUNTIF('2014-MARCH-10'!$A$2:'2014-MARCH-10'!$A$28,A47)</f>
        <v>0</v>
      </c>
      <c r="M47" s="6">
        <f>COUNTIF('2014-MARCH-11'!$A$2:'2014-MARCH-11'!$A$38,A47)</f>
        <v>0</v>
      </c>
      <c r="N47" s="6">
        <f>COUNTIF('2014-MARCH-30'!$A$2:'2014-MARCH-30'!$A$38,A47)</f>
        <v>0</v>
      </c>
      <c r="O47" s="6">
        <f>COUNTIF('2014-MARCH-31'!$A$2:'2014-MARCH-31'!$A$38,A47)</f>
        <v>0</v>
      </c>
      <c r="P47" s="6"/>
      <c r="Q47" s="6">
        <f t="shared" si="3"/>
        <v>0</v>
      </c>
      <c r="R47" s="6">
        <f t="shared" si="1"/>
        <v>-2</v>
      </c>
    </row>
    <row r="48" spans="1:18">
      <c r="A48" s="46" t="s">
        <v>209</v>
      </c>
      <c r="B48" s="6">
        <v>3</v>
      </c>
      <c r="C48" s="6">
        <v>2</v>
      </c>
      <c r="D48" s="6">
        <f>COUNTIF('2014-MARCH-02'!$A$2:'2014-MARCH-02'!$A$23,A48)</f>
        <v>0</v>
      </c>
      <c r="E48" s="6">
        <f>COUNTIF('2014-MARCH-03'!$A$2:'2014-MARCH-03'!$A$24,A48)</f>
        <v>0</v>
      </c>
      <c r="F48" s="6">
        <f>COUNTIF('2014-MARCH-04'!$A$2:'2014-MARCH-04'!$A$24,A48)</f>
        <v>0</v>
      </c>
      <c r="G48" s="6">
        <f>COUNTIF('2014-MARCH-05'!$A$2:'2014-MARCH-05'!$A$27,A48)</f>
        <v>0</v>
      </c>
      <c r="H48" s="6">
        <f>COUNTIF('2014-MARCH-06'!$A$2:'2014-MARCH-06'!$A$25,A48)</f>
        <v>0</v>
      </c>
      <c r="I48" s="6">
        <f>COUNTIF('2014-MARCH-07'!$A$2:'2014-MARCH-07'!$A$51,A48)</f>
        <v>0</v>
      </c>
      <c r="J48" s="6">
        <f>COUNTIF('2014-MARCH-08'!$A$2:'2014-MARCH-08'!$A$25,A48)</f>
        <v>0</v>
      </c>
      <c r="K48" s="6">
        <f>COUNTIF('2014-MARCH-09'!$A$2:'2014-MARCH-09'!$A$28,A48)</f>
        <v>0</v>
      </c>
      <c r="L48" s="6">
        <f>COUNTIF('2014-MARCH-10'!$A$2:'2014-MARCH-10'!$A$28,A48)</f>
        <v>0</v>
      </c>
      <c r="M48" s="6">
        <f>COUNTIF('2014-MARCH-11'!$A$2:'2014-MARCH-11'!$A$38,A48)</f>
        <v>0</v>
      </c>
      <c r="N48" s="6">
        <f>COUNTIF('2014-MARCH-30'!$A$2:'2014-MARCH-30'!$A$38,A48)</f>
        <v>0</v>
      </c>
      <c r="O48" s="6">
        <f>COUNTIF('2014-MARCH-31'!$A$2:'2014-MARCH-31'!$A$38,A48)</f>
        <v>0</v>
      </c>
      <c r="P48" s="6"/>
      <c r="Q48" s="6">
        <f t="shared" si="3"/>
        <v>0</v>
      </c>
      <c r="R48" s="6">
        <f t="shared" si="1"/>
        <v>-2</v>
      </c>
    </row>
    <row r="49" spans="1:18">
      <c r="A49" s="46" t="s">
        <v>210</v>
      </c>
      <c r="B49" s="6">
        <v>3</v>
      </c>
      <c r="C49" s="6">
        <v>2</v>
      </c>
      <c r="D49" s="6">
        <f>COUNTIF('2014-MARCH-02'!$A$2:'2014-MARCH-02'!$A$23,A49)</f>
        <v>0</v>
      </c>
      <c r="E49" s="6">
        <f>COUNTIF('2014-MARCH-03'!$A$2:'2014-MARCH-03'!$A$24,A49)</f>
        <v>0</v>
      </c>
      <c r="F49" s="6">
        <f>COUNTIF('2014-MARCH-04'!$A$2:'2014-MARCH-04'!$A$24,A49)</f>
        <v>0</v>
      </c>
      <c r="G49" s="6">
        <f>COUNTIF('2014-MARCH-05'!$A$2:'2014-MARCH-05'!$A$27,A49)</f>
        <v>0</v>
      </c>
      <c r="H49" s="6">
        <f>COUNTIF('2014-MARCH-06'!$A$2:'2014-MARCH-06'!$A$25,A49)</f>
        <v>0</v>
      </c>
      <c r="I49" s="6">
        <f>COUNTIF('2014-MARCH-07'!$A$2:'2014-MARCH-07'!$A$51,A49)</f>
        <v>0</v>
      </c>
      <c r="J49" s="6">
        <f>COUNTIF('2014-MARCH-08'!$A$2:'2014-MARCH-08'!$A$25,A49)</f>
        <v>0</v>
      </c>
      <c r="K49" s="6">
        <f>COUNTIF('2014-MARCH-09'!$A$2:'2014-MARCH-09'!$A$28,A49)</f>
        <v>0</v>
      </c>
      <c r="L49" s="6">
        <f>COUNTIF('2014-MARCH-10'!$A$2:'2014-MARCH-10'!$A$28,A49)</f>
        <v>0</v>
      </c>
      <c r="M49" s="6">
        <f>COUNTIF('2014-MARCH-11'!$A$2:'2014-MARCH-11'!$A$38,A49)</f>
        <v>0</v>
      </c>
      <c r="N49" s="6">
        <f>COUNTIF('2014-MARCH-30'!$A$2:'2014-MARCH-30'!$A$38,A49)</f>
        <v>0</v>
      </c>
      <c r="O49" s="6">
        <f>COUNTIF('2014-MARCH-31'!$A$2:'2014-MARCH-31'!$A$38,A49)</f>
        <v>0</v>
      </c>
      <c r="P49" s="6"/>
      <c r="Q49" s="6">
        <f t="shared" si="3"/>
        <v>0</v>
      </c>
      <c r="R49" s="6">
        <f t="shared" si="1"/>
        <v>-2</v>
      </c>
    </row>
    <row r="50" spans="1:18">
      <c r="A50" s="46" t="s">
        <v>211</v>
      </c>
      <c r="B50" s="6">
        <v>3</v>
      </c>
      <c r="C50" s="6">
        <v>2</v>
      </c>
      <c r="D50" s="6">
        <f>COUNTIF('2014-MARCH-02'!$A$2:'2014-MARCH-02'!$A$23,A50)</f>
        <v>0</v>
      </c>
      <c r="E50" s="6">
        <f>COUNTIF('2014-MARCH-03'!$A$2:'2014-MARCH-03'!$A$24,A50)</f>
        <v>0</v>
      </c>
      <c r="F50" s="6">
        <f>COUNTIF('2014-MARCH-04'!$A$2:'2014-MARCH-04'!$A$24,A50)</f>
        <v>0</v>
      </c>
      <c r="G50" s="6">
        <f>COUNTIF('2014-MARCH-05'!$A$2:'2014-MARCH-05'!$A$27,A50)</f>
        <v>0</v>
      </c>
      <c r="H50" s="6">
        <f>COUNTIF('2014-MARCH-06'!$A$2:'2014-MARCH-06'!$A$25,A50)</f>
        <v>0</v>
      </c>
      <c r="I50" s="6">
        <f>COUNTIF('2014-MARCH-07'!$A$2:'2014-MARCH-07'!$A$51,A50)</f>
        <v>0</v>
      </c>
      <c r="J50" s="6">
        <f>COUNTIF('2014-MARCH-08'!$A$2:'2014-MARCH-08'!$A$25,A50)</f>
        <v>0</v>
      </c>
      <c r="K50" s="6">
        <f>COUNTIF('2014-MARCH-09'!$A$2:'2014-MARCH-09'!$A$28,A50)</f>
        <v>0</v>
      </c>
      <c r="L50" s="6">
        <f>COUNTIF('2014-MARCH-10'!$A$2:'2014-MARCH-10'!$A$28,A50)</f>
        <v>0</v>
      </c>
      <c r="M50" s="6">
        <f>COUNTIF('2014-MARCH-11'!$A$2:'2014-MARCH-11'!$A$38,A50)</f>
        <v>0</v>
      </c>
      <c r="N50" s="6">
        <f>COUNTIF('2014-MARCH-30'!$A$2:'2014-MARCH-30'!$A$38,A50)</f>
        <v>0</v>
      </c>
      <c r="O50" s="6">
        <f>COUNTIF('2014-MARCH-31'!$A$2:'2014-MARCH-31'!$A$38,A50)</f>
        <v>0</v>
      </c>
      <c r="P50" s="6"/>
      <c r="Q50" s="6">
        <f t="shared" si="3"/>
        <v>0</v>
      </c>
      <c r="R50" s="6">
        <f t="shared" si="1"/>
        <v>-2</v>
      </c>
    </row>
    <row r="51" spans="1:18">
      <c r="A51" s="46" t="s">
        <v>212</v>
      </c>
      <c r="B51" s="6">
        <v>3</v>
      </c>
      <c r="C51" s="6">
        <v>2</v>
      </c>
      <c r="D51" s="6">
        <f>COUNTIF('2014-MARCH-02'!$A$2:'2014-MARCH-02'!$A$23,A51)</f>
        <v>0</v>
      </c>
      <c r="E51" s="6">
        <f>COUNTIF('2014-MARCH-03'!$A$2:'2014-MARCH-03'!$A$24,A51)</f>
        <v>0</v>
      </c>
      <c r="F51" s="6">
        <f>COUNTIF('2014-MARCH-04'!$A$2:'2014-MARCH-04'!$A$24,A51)</f>
        <v>0</v>
      </c>
      <c r="G51" s="6">
        <f>COUNTIF('2014-MARCH-05'!$A$2:'2014-MARCH-05'!$A$27,A51)</f>
        <v>0</v>
      </c>
      <c r="H51" s="6">
        <f>COUNTIF('2014-MARCH-06'!$A$2:'2014-MARCH-06'!$A$25,A51)</f>
        <v>0</v>
      </c>
      <c r="I51" s="6">
        <f>COUNTIF('2014-MARCH-07'!$A$2:'2014-MARCH-07'!$A$51,A51)</f>
        <v>0</v>
      </c>
      <c r="J51" s="6">
        <f>COUNTIF('2014-MARCH-08'!$A$2:'2014-MARCH-08'!$A$25,A51)</f>
        <v>0</v>
      </c>
      <c r="K51" s="6">
        <f>COUNTIF('2014-MARCH-09'!$A$2:'2014-MARCH-09'!$A$28,A51)</f>
        <v>0</v>
      </c>
      <c r="L51" s="6">
        <f>COUNTIF('2014-MARCH-10'!$A$2:'2014-MARCH-10'!$A$28,A51)</f>
        <v>0</v>
      </c>
      <c r="M51" s="6">
        <f>COUNTIF('2014-MARCH-11'!$A$2:'2014-MARCH-11'!$A$38,A51)</f>
        <v>0</v>
      </c>
      <c r="N51" s="6">
        <f>COUNTIF('2014-MARCH-30'!$A$2:'2014-MARCH-30'!$A$38,A51)</f>
        <v>0</v>
      </c>
      <c r="O51" s="6">
        <f>COUNTIF('2014-MARCH-31'!$A$2:'2014-MARCH-31'!$A$38,A51)</f>
        <v>0</v>
      </c>
      <c r="P51" s="6"/>
      <c r="Q51" s="6">
        <f t="shared" si="3"/>
        <v>0</v>
      </c>
      <c r="R51" s="6">
        <f t="shared" si="1"/>
        <v>-2</v>
      </c>
    </row>
    <row r="52" spans="1:18">
      <c r="A52" s="46" t="s">
        <v>213</v>
      </c>
      <c r="B52" s="6">
        <v>3</v>
      </c>
      <c r="C52" s="6">
        <v>2</v>
      </c>
      <c r="D52" s="6">
        <f>COUNTIF('2014-MARCH-02'!$A$2:'2014-MARCH-02'!$A$23,A52)</f>
        <v>0</v>
      </c>
      <c r="E52" s="6">
        <f>COUNTIF('2014-MARCH-03'!$A$2:'2014-MARCH-03'!$A$24,A52)</f>
        <v>0</v>
      </c>
      <c r="F52" s="6">
        <f>COUNTIF('2014-MARCH-04'!$A$2:'2014-MARCH-04'!$A$24,A52)</f>
        <v>0</v>
      </c>
      <c r="G52" s="6">
        <f>COUNTIF('2014-MARCH-05'!$A$2:'2014-MARCH-05'!$A$27,A52)</f>
        <v>0</v>
      </c>
      <c r="H52" s="6">
        <f>COUNTIF('2014-MARCH-06'!$A$2:'2014-MARCH-06'!$A$25,A52)</f>
        <v>0</v>
      </c>
      <c r="I52" s="6">
        <f>COUNTIF('2014-MARCH-07'!$A$2:'2014-MARCH-07'!$A$51,A52)</f>
        <v>0</v>
      </c>
      <c r="J52" s="6">
        <f>COUNTIF('2014-MARCH-08'!$A$2:'2014-MARCH-08'!$A$25,A52)</f>
        <v>0</v>
      </c>
      <c r="K52" s="6">
        <f>COUNTIF('2014-MARCH-09'!$A$2:'2014-MARCH-09'!$A$28,A52)</f>
        <v>0</v>
      </c>
      <c r="L52" s="6">
        <f>COUNTIF('2014-MARCH-10'!$A$2:'2014-MARCH-10'!$A$28,A52)</f>
        <v>0</v>
      </c>
      <c r="M52" s="6">
        <f>COUNTIF('2014-MARCH-11'!$A$2:'2014-MARCH-11'!$A$38,A52)</f>
        <v>0</v>
      </c>
      <c r="N52" s="6">
        <f>COUNTIF('2014-MARCH-30'!$A$2:'2014-MARCH-30'!$A$38,A52)</f>
        <v>0</v>
      </c>
      <c r="O52" s="6">
        <f>COUNTIF('2014-MARCH-31'!$A$2:'2014-MARCH-31'!$A$38,A52)</f>
        <v>0</v>
      </c>
      <c r="P52" s="6"/>
      <c r="Q52" s="6">
        <f t="shared" si="3"/>
        <v>0</v>
      </c>
      <c r="R52" s="6">
        <f t="shared" si="1"/>
        <v>-2</v>
      </c>
    </row>
    <row r="53" spans="1:18">
      <c r="A53" s="46" t="s">
        <v>214</v>
      </c>
      <c r="B53" s="6">
        <v>3</v>
      </c>
      <c r="C53" s="6">
        <v>2</v>
      </c>
      <c r="D53" s="6">
        <f>COUNTIF('2014-MARCH-02'!$A$2:'2014-MARCH-02'!$A$23,A53)</f>
        <v>0</v>
      </c>
      <c r="E53" s="6">
        <f>COUNTIF('2014-MARCH-03'!$A$2:'2014-MARCH-03'!$A$24,A53)</f>
        <v>0</v>
      </c>
      <c r="F53" s="6">
        <f>COUNTIF('2014-MARCH-04'!$A$2:'2014-MARCH-04'!$A$24,A53)</f>
        <v>0</v>
      </c>
      <c r="G53" s="6">
        <f>COUNTIF('2014-MARCH-05'!$A$2:'2014-MARCH-05'!$A$27,A53)</f>
        <v>0</v>
      </c>
      <c r="H53" s="6">
        <f>COUNTIF('2014-MARCH-06'!$A$2:'2014-MARCH-06'!$A$25,A53)</f>
        <v>0</v>
      </c>
      <c r="I53" s="6">
        <f>COUNTIF('2014-MARCH-07'!$A$2:'2014-MARCH-07'!$A$51,A53)</f>
        <v>0</v>
      </c>
      <c r="J53" s="6">
        <f>COUNTIF('2014-MARCH-08'!$A$2:'2014-MARCH-08'!$A$25,A53)</f>
        <v>0</v>
      </c>
      <c r="K53" s="6">
        <f>COUNTIF('2014-MARCH-09'!$A$2:'2014-MARCH-09'!$A$28,A53)</f>
        <v>0</v>
      </c>
      <c r="L53" s="6">
        <f>COUNTIF('2014-MARCH-10'!$A$2:'2014-MARCH-10'!$A$28,A53)</f>
        <v>0</v>
      </c>
      <c r="M53" s="6">
        <f>COUNTIF('2014-MARCH-11'!$A$2:'2014-MARCH-11'!$A$38,A53)</f>
        <v>0</v>
      </c>
      <c r="N53" s="6">
        <f>COUNTIF('2014-MARCH-30'!$A$2:'2014-MARCH-30'!$A$38,A53)</f>
        <v>0</v>
      </c>
      <c r="O53" s="6">
        <f>COUNTIF('2014-MARCH-31'!$A$2:'2014-MARCH-31'!$A$38,A53)</f>
        <v>0</v>
      </c>
      <c r="P53" s="6"/>
      <c r="Q53" s="6">
        <f t="shared" si="3"/>
        <v>0</v>
      </c>
      <c r="R53" s="6">
        <f t="shared" si="1"/>
        <v>-2</v>
      </c>
    </row>
    <row r="54" spans="1:18">
      <c r="A54" s="46" t="s">
        <v>215</v>
      </c>
      <c r="B54" s="6">
        <v>3</v>
      </c>
      <c r="C54" s="6">
        <v>2</v>
      </c>
      <c r="D54" s="6">
        <f>COUNTIF('2014-MARCH-02'!$A$2:'2014-MARCH-02'!$A$23,A54)</f>
        <v>0</v>
      </c>
      <c r="E54" s="6">
        <f>COUNTIF('2014-MARCH-03'!$A$2:'2014-MARCH-03'!$A$24,A54)</f>
        <v>0</v>
      </c>
      <c r="F54" s="6">
        <f>COUNTIF('2014-MARCH-04'!$A$2:'2014-MARCH-04'!$A$24,A54)</f>
        <v>0</v>
      </c>
      <c r="G54" s="6">
        <f>COUNTIF('2014-MARCH-05'!$A$2:'2014-MARCH-05'!$A$27,A54)</f>
        <v>0</v>
      </c>
      <c r="H54" s="6">
        <f>COUNTIF('2014-MARCH-06'!$A$2:'2014-MARCH-06'!$A$25,A54)</f>
        <v>0</v>
      </c>
      <c r="I54" s="6">
        <f>COUNTIF('2014-MARCH-07'!$A$2:'2014-MARCH-07'!$A$51,A54)</f>
        <v>0</v>
      </c>
      <c r="J54" s="6">
        <f>COUNTIF('2014-MARCH-08'!$A$2:'2014-MARCH-08'!$A$25,A54)</f>
        <v>0</v>
      </c>
      <c r="K54" s="6">
        <f>COUNTIF('2014-MARCH-09'!$A$2:'2014-MARCH-09'!$A$28,A54)</f>
        <v>0</v>
      </c>
      <c r="L54" s="6">
        <f>COUNTIF('2014-MARCH-10'!$A$2:'2014-MARCH-10'!$A$28,A54)</f>
        <v>0</v>
      </c>
      <c r="M54" s="6">
        <f>COUNTIF('2014-MARCH-11'!$A$2:'2014-MARCH-11'!$A$38,A54)</f>
        <v>0</v>
      </c>
      <c r="N54" s="6">
        <f>COUNTIF('2014-MARCH-30'!$A$2:'2014-MARCH-30'!$A$38,A54)</f>
        <v>0</v>
      </c>
      <c r="O54" s="6">
        <f>COUNTIF('2014-MARCH-31'!$A$2:'2014-MARCH-31'!$A$38,A54)</f>
        <v>0</v>
      </c>
      <c r="P54" s="6"/>
      <c r="Q54" s="6">
        <f t="shared" si="3"/>
        <v>0</v>
      </c>
      <c r="R54" s="6">
        <f t="shared" si="1"/>
        <v>-2</v>
      </c>
    </row>
    <row r="55" spans="1:18">
      <c r="A55" s="46" t="s">
        <v>216</v>
      </c>
      <c r="B55" s="6">
        <v>3</v>
      </c>
      <c r="C55" s="6">
        <v>2</v>
      </c>
      <c r="D55" s="6">
        <f>COUNTIF('2014-MARCH-02'!$A$2:'2014-MARCH-02'!$A$23,A55)</f>
        <v>0</v>
      </c>
      <c r="E55" s="6">
        <f>COUNTIF('2014-MARCH-03'!$A$2:'2014-MARCH-03'!$A$24,A55)</f>
        <v>0</v>
      </c>
      <c r="F55" s="6">
        <f>COUNTIF('2014-MARCH-04'!$A$2:'2014-MARCH-04'!$A$24,A55)</f>
        <v>0</v>
      </c>
      <c r="G55" s="6">
        <f>COUNTIF('2014-MARCH-05'!$A$2:'2014-MARCH-05'!$A$27,A55)</f>
        <v>0</v>
      </c>
      <c r="H55" s="6">
        <f>COUNTIF('2014-MARCH-06'!$A$2:'2014-MARCH-06'!$A$25,A55)</f>
        <v>0</v>
      </c>
      <c r="I55" s="6">
        <f>COUNTIF('2014-MARCH-07'!$A$2:'2014-MARCH-07'!$A$51,A55)</f>
        <v>0</v>
      </c>
      <c r="J55" s="6">
        <f>COUNTIF('2014-MARCH-08'!$A$2:'2014-MARCH-08'!$A$25,A55)</f>
        <v>0</v>
      </c>
      <c r="K55" s="6">
        <f>COUNTIF('2014-MARCH-09'!$A$2:'2014-MARCH-09'!$A$28,A55)</f>
        <v>0</v>
      </c>
      <c r="L55" s="6">
        <f>COUNTIF('2014-MARCH-10'!$A$2:'2014-MARCH-10'!$A$28,A55)</f>
        <v>0</v>
      </c>
      <c r="M55" s="6">
        <f>COUNTIF('2014-MARCH-11'!$A$2:'2014-MARCH-11'!$A$38,A55)</f>
        <v>0</v>
      </c>
      <c r="N55" s="6">
        <f>COUNTIF('2014-MARCH-30'!$A$2:'2014-MARCH-30'!$A$38,A55)</f>
        <v>0</v>
      </c>
      <c r="O55" s="6">
        <f>COUNTIF('2014-MARCH-31'!$A$2:'2014-MARCH-31'!$A$38,A55)</f>
        <v>0</v>
      </c>
      <c r="P55" s="6"/>
      <c r="Q55" s="6">
        <f t="shared" si="3"/>
        <v>0</v>
      </c>
      <c r="R55" s="6">
        <f t="shared" si="1"/>
        <v>-2</v>
      </c>
    </row>
    <row r="56" spans="1:18">
      <c r="A56" s="46" t="s">
        <v>217</v>
      </c>
      <c r="B56" s="6">
        <v>2</v>
      </c>
      <c r="C56" s="6">
        <v>1</v>
      </c>
      <c r="D56" s="6">
        <f>COUNTIF('2014-MARCH-02'!$A$2:'2014-MARCH-02'!$A$23,A56)</f>
        <v>0</v>
      </c>
      <c r="E56" s="6">
        <f>COUNTIF('2014-MARCH-03'!$A$2:'2014-MARCH-03'!$A$24,A56)</f>
        <v>0</v>
      </c>
      <c r="F56" s="6">
        <f>COUNTIF('2014-MARCH-04'!$A$2:'2014-MARCH-04'!$A$24,A56)</f>
        <v>0</v>
      </c>
      <c r="G56" s="6">
        <f>COUNTIF('2014-MARCH-05'!$A$2:'2014-MARCH-05'!$A$27,A56)</f>
        <v>0</v>
      </c>
      <c r="H56" s="6">
        <f>COUNTIF('2014-MARCH-06'!$A$2:'2014-MARCH-06'!$A$25,A56)</f>
        <v>0</v>
      </c>
      <c r="I56" s="6">
        <f>COUNTIF('2014-MARCH-07'!$A$2:'2014-MARCH-07'!$A$51,A56)</f>
        <v>0</v>
      </c>
      <c r="J56" s="6">
        <f>COUNTIF('2014-MARCH-08'!$A$2:'2014-MARCH-08'!$A$25,A56)</f>
        <v>0</v>
      </c>
      <c r="K56" s="6">
        <f>COUNTIF('2014-MARCH-09'!$A$2:'2014-MARCH-09'!$A$28,A56)</f>
        <v>0</v>
      </c>
      <c r="L56" s="6">
        <f>COUNTIF('2014-MARCH-10'!$A$2:'2014-MARCH-10'!$A$28,A56)</f>
        <v>0</v>
      </c>
      <c r="M56" s="6">
        <f>COUNTIF('2014-MARCH-11'!$A$2:'2014-MARCH-11'!$A$38,A56)</f>
        <v>0</v>
      </c>
      <c r="N56" s="6">
        <f>COUNTIF('2014-MARCH-30'!$A$2:'2014-MARCH-30'!$A$38,A56)</f>
        <v>0</v>
      </c>
      <c r="O56" s="6">
        <f>COUNTIF('2014-MARCH-31'!$A$2:'2014-MARCH-31'!$A$38,A56)</f>
        <v>0</v>
      </c>
      <c r="P56" s="6"/>
      <c r="Q56" s="6">
        <f t="shared" si="3"/>
        <v>0</v>
      </c>
      <c r="R56" s="6">
        <f t="shared" si="1"/>
        <v>-1</v>
      </c>
    </row>
    <row r="57" spans="1:18">
      <c r="A57" s="46" t="s">
        <v>218</v>
      </c>
      <c r="B57" s="6">
        <v>2</v>
      </c>
      <c r="C57" s="6">
        <v>1</v>
      </c>
      <c r="D57" s="6">
        <f>COUNTIF('2014-MARCH-02'!$A$2:'2014-MARCH-02'!$A$23,A57)</f>
        <v>0</v>
      </c>
      <c r="E57" s="6">
        <f>COUNTIF('2014-MARCH-03'!$A$2:'2014-MARCH-03'!$A$24,A57)</f>
        <v>0</v>
      </c>
      <c r="F57" s="6">
        <f>COUNTIF('2014-MARCH-04'!$A$2:'2014-MARCH-04'!$A$24,A57)</f>
        <v>0</v>
      </c>
      <c r="G57" s="6">
        <f>COUNTIF('2014-MARCH-05'!$A$2:'2014-MARCH-05'!$A$27,A57)</f>
        <v>0</v>
      </c>
      <c r="H57" s="6">
        <f>COUNTIF('2014-MARCH-06'!$A$2:'2014-MARCH-06'!$A$25,A57)</f>
        <v>0</v>
      </c>
      <c r="I57" s="6">
        <f>COUNTIF('2014-MARCH-07'!$A$2:'2014-MARCH-07'!$A$51,A57)</f>
        <v>0</v>
      </c>
      <c r="J57" s="6">
        <f>COUNTIF('2014-MARCH-08'!$A$2:'2014-MARCH-08'!$A$25,A57)</f>
        <v>0</v>
      </c>
      <c r="K57" s="6">
        <f>COUNTIF('2014-MARCH-09'!$A$2:'2014-MARCH-09'!$A$28,A57)</f>
        <v>0</v>
      </c>
      <c r="L57" s="6">
        <f>COUNTIF('2014-MARCH-10'!$A$2:'2014-MARCH-10'!$A$28,A57)</f>
        <v>0</v>
      </c>
      <c r="M57" s="6">
        <f>COUNTIF('2014-MARCH-11'!$A$2:'2014-MARCH-11'!$A$38,A57)</f>
        <v>0</v>
      </c>
      <c r="N57" s="6">
        <f>COUNTIF('2014-MARCH-30'!$A$2:'2014-MARCH-30'!$A$38,A57)</f>
        <v>0</v>
      </c>
      <c r="O57" s="6">
        <f>COUNTIF('2014-MARCH-31'!$A$2:'2014-MARCH-31'!$A$38,A57)</f>
        <v>0</v>
      </c>
      <c r="P57" s="6"/>
      <c r="Q57" s="6">
        <f t="shared" si="3"/>
        <v>0</v>
      </c>
      <c r="R57" s="6">
        <f t="shared" si="1"/>
        <v>-1</v>
      </c>
    </row>
    <row r="58" spans="1:18">
      <c r="A58" s="46" t="s">
        <v>219</v>
      </c>
      <c r="B58" s="6">
        <v>2</v>
      </c>
      <c r="C58" s="6">
        <v>1</v>
      </c>
      <c r="D58" s="6">
        <f>COUNTIF('2014-MARCH-02'!$A$2:'2014-MARCH-02'!$A$23,A58)</f>
        <v>0</v>
      </c>
      <c r="E58" s="6">
        <f>COUNTIF('2014-MARCH-03'!$A$2:'2014-MARCH-03'!$A$24,A58)</f>
        <v>0</v>
      </c>
      <c r="F58" s="6">
        <f>COUNTIF('2014-MARCH-04'!$A$2:'2014-MARCH-04'!$A$24,A58)</f>
        <v>0</v>
      </c>
      <c r="G58" s="6">
        <f>COUNTIF('2014-MARCH-05'!$A$2:'2014-MARCH-05'!$A$27,A58)</f>
        <v>0</v>
      </c>
      <c r="H58" s="6">
        <f>COUNTIF('2014-MARCH-06'!$A$2:'2014-MARCH-06'!$A$25,A58)</f>
        <v>0</v>
      </c>
      <c r="I58" s="6">
        <f>COUNTIF('2014-MARCH-07'!$A$2:'2014-MARCH-07'!$A$51,A58)</f>
        <v>0</v>
      </c>
      <c r="J58" s="6">
        <f>COUNTIF('2014-MARCH-08'!$A$2:'2014-MARCH-08'!$A$25,A58)</f>
        <v>0</v>
      </c>
      <c r="K58" s="6" t="s">
        <v>281</v>
      </c>
      <c r="L58" s="6" t="s">
        <v>281</v>
      </c>
      <c r="M58" s="6">
        <f>COUNTIF('2014-MARCH-11'!$A$2:'2014-MARCH-11'!$A$38,A58)</f>
        <v>0</v>
      </c>
      <c r="N58" s="6">
        <f>COUNTIF('2014-MARCH-30'!$A$2:'2014-MARCH-30'!$A$38,A58)</f>
        <v>0</v>
      </c>
      <c r="O58" s="6">
        <f>COUNTIF('2014-MARCH-31'!$A$2:'2014-MARCH-31'!$A$38,A58)</f>
        <v>0</v>
      </c>
      <c r="P58" s="6"/>
      <c r="Q58" s="6">
        <f t="shared" si="3"/>
        <v>0</v>
      </c>
      <c r="R58" s="6">
        <f t="shared" si="1"/>
        <v>-1</v>
      </c>
    </row>
    <row r="59" spans="1:18">
      <c r="A59" s="46" t="s">
        <v>220</v>
      </c>
      <c r="B59" s="6">
        <v>2</v>
      </c>
      <c r="C59" s="6">
        <v>1</v>
      </c>
      <c r="D59" s="6">
        <f>COUNTIF('2014-MARCH-02'!$A$2:'2014-MARCH-02'!$A$23,A59)</f>
        <v>0</v>
      </c>
      <c r="E59" s="6">
        <f>COUNTIF('2014-MARCH-03'!$A$2:'2014-MARCH-03'!$A$24,A59)</f>
        <v>0</v>
      </c>
      <c r="F59" s="6">
        <f>COUNTIF('2014-MARCH-04'!$A$2:'2014-MARCH-04'!$A$24,A59)</f>
        <v>0</v>
      </c>
      <c r="G59" s="6">
        <f>COUNTIF('2014-MARCH-05'!$A$2:'2014-MARCH-05'!$A$27,A59)</f>
        <v>0</v>
      </c>
      <c r="H59" s="6">
        <f>COUNTIF('2014-MARCH-06'!$A$2:'2014-MARCH-06'!$A$25,A59)</f>
        <v>0</v>
      </c>
      <c r="I59" s="6">
        <f>COUNTIF('2014-MARCH-07'!$A$2:'2014-MARCH-07'!$A$51,A59)</f>
        <v>0</v>
      </c>
      <c r="J59" s="6">
        <f>COUNTIF('2014-MARCH-08'!$A$2:'2014-MARCH-08'!$A$25,A59)</f>
        <v>0</v>
      </c>
      <c r="K59" s="6">
        <f>COUNTIF('2014-MARCH-09'!$A$2:'2014-MARCH-09'!$A$28,A59)</f>
        <v>0</v>
      </c>
      <c r="L59" s="6">
        <f>COUNTIF('2014-MARCH-10'!$A$2:'2014-MARCH-10'!$A$28,A59)</f>
        <v>0</v>
      </c>
      <c r="M59" s="6">
        <f>COUNTIF('2014-MARCH-11'!$A$2:'2014-MARCH-11'!$A$38,A59)</f>
        <v>0</v>
      </c>
      <c r="N59" s="6">
        <f>COUNTIF('2014-MARCH-30'!$A$2:'2014-MARCH-30'!$A$38,A59)</f>
        <v>0</v>
      </c>
      <c r="O59" s="6">
        <f>COUNTIF('2014-MARCH-31'!$A$2:'2014-MARCH-31'!$A$38,A59)</f>
        <v>0</v>
      </c>
      <c r="P59" s="6"/>
      <c r="Q59" s="6">
        <f t="shared" ref="Q59:Q66" si="4">SUM(D59:M59)</f>
        <v>0</v>
      </c>
      <c r="R59" s="6">
        <f t="shared" si="1"/>
        <v>-1</v>
      </c>
    </row>
    <row r="60" spans="1:18">
      <c r="A60" s="46" t="s">
        <v>221</v>
      </c>
      <c r="B60" s="6">
        <v>5</v>
      </c>
      <c r="C60" s="6">
        <v>35</v>
      </c>
      <c r="D60" s="6">
        <f>COUNTIF('2014-MARCH-02'!$A$2:'2014-MARCH-02'!$A$23,A60)</f>
        <v>0</v>
      </c>
      <c r="E60" s="6">
        <f>COUNTIF('2014-MARCH-03'!$A$2:'2014-MARCH-03'!$A$24,A60)</f>
        <v>0</v>
      </c>
      <c r="F60" s="6">
        <f>COUNTIF('2014-MARCH-04'!$A$2:'2014-MARCH-04'!$A$24,A60)</f>
        <v>0</v>
      </c>
      <c r="G60" s="6">
        <f>COUNTIF('2014-MARCH-05'!$A$2:'2014-MARCH-05'!$A$27,A60)</f>
        <v>0</v>
      </c>
      <c r="H60" s="6">
        <f>COUNTIF('2014-MARCH-06'!$A$2:'2014-MARCH-06'!$A$25,A60)</f>
        <v>0</v>
      </c>
      <c r="I60" s="6">
        <f>COUNTIF('2014-MARCH-07'!$A$2:'2014-MARCH-07'!$A$51,A60)</f>
        <v>35</v>
      </c>
      <c r="J60" s="6">
        <f>COUNTIF('2014-MARCH-08'!$A$2:'2014-MARCH-08'!$A$25,A60)</f>
        <v>0</v>
      </c>
      <c r="K60" s="6">
        <f>COUNTIF('2014-MARCH-09'!$A$2:'2014-MARCH-09'!$A$28,A60)</f>
        <v>0</v>
      </c>
      <c r="L60" s="6">
        <f>COUNTIF('2014-MARCH-10'!$A$2:'2014-MARCH-10'!$A$28,A60)</f>
        <v>0</v>
      </c>
      <c r="M60" s="6">
        <f>COUNTIF('2014-MARCH-11'!$A$2:'2014-MARCH-11'!$A$38,A60)</f>
        <v>0</v>
      </c>
      <c r="N60" s="6">
        <f>COUNTIF('2014-MARCH-30'!$A$2:'2014-MARCH-30'!$A$38,A60)</f>
        <v>0</v>
      </c>
      <c r="O60" s="6">
        <f>COUNTIF('2014-MARCH-31'!$A$2:'2014-MARCH-31'!$A$38,A60)</f>
        <v>0</v>
      </c>
      <c r="P60" s="6"/>
      <c r="Q60" s="6">
        <f t="shared" si="4"/>
        <v>35</v>
      </c>
      <c r="R60" s="6">
        <f t="shared" si="1"/>
        <v>0</v>
      </c>
    </row>
    <row r="61" spans="1:18">
      <c r="A61" s="46" t="s">
        <v>222</v>
      </c>
      <c r="B61" s="6">
        <v>5</v>
      </c>
      <c r="C61" s="6"/>
      <c r="D61" s="6">
        <f>COUNTIF('2014-MARCH-02'!$A$2:'2014-MARCH-02'!$A$23,A61)</f>
        <v>0</v>
      </c>
      <c r="E61" s="6">
        <f>COUNTIF('2014-MARCH-03'!$A$2:'2014-MARCH-03'!$A$24,A61)</f>
        <v>0</v>
      </c>
      <c r="F61" s="6">
        <f>COUNTIF('2014-MARCH-04'!$A$2:'2014-MARCH-04'!$A$24,A61)</f>
        <v>0</v>
      </c>
      <c r="G61" s="6">
        <f>COUNTIF('2014-MARCH-05'!$A$2:'2014-MARCH-05'!$A$27,A61)</f>
        <v>0</v>
      </c>
      <c r="H61" s="6">
        <f>COUNTIF('2014-MARCH-06'!$A$2:'2014-MARCH-06'!$A$25,A61)</f>
        <v>0</v>
      </c>
      <c r="I61" s="6">
        <f>COUNTIF('2014-MARCH-07'!$A$2:'2014-MARCH-07'!$A$51,A61)</f>
        <v>0</v>
      </c>
      <c r="J61" s="6">
        <f>COUNTIF('2014-MARCH-08'!$A$2:'2014-MARCH-08'!$A$25,A61)</f>
        <v>0</v>
      </c>
      <c r="K61" s="6">
        <f>COUNTIF('2014-MARCH-09'!$A$2:'2014-MARCH-09'!$A$28,A61)</f>
        <v>0</v>
      </c>
      <c r="L61" s="6">
        <f>COUNTIF('2014-MARCH-10'!$A$2:'2014-MARCH-10'!$A$28,A61)</f>
        <v>0</v>
      </c>
      <c r="M61" s="6">
        <f>COUNTIF('2014-MARCH-11'!$A$2:'2014-MARCH-11'!$A$38,A61)</f>
        <v>0</v>
      </c>
      <c r="N61" s="6">
        <f>COUNTIF('2014-MARCH-30'!$A$2:'2014-MARCH-30'!$A$38,A61)</f>
        <v>0</v>
      </c>
      <c r="O61" s="6">
        <f>COUNTIF('2014-MARCH-31'!$A$2:'2014-MARCH-31'!$A$38,A61)</f>
        <v>0</v>
      </c>
      <c r="P61" s="6"/>
      <c r="Q61" s="6">
        <f t="shared" si="4"/>
        <v>0</v>
      </c>
      <c r="R61" s="6">
        <f t="shared" si="1"/>
        <v>0</v>
      </c>
    </row>
    <row r="62" spans="1:18">
      <c r="A62" s="46" t="s">
        <v>223</v>
      </c>
      <c r="B62" s="6">
        <v>5</v>
      </c>
      <c r="C62" s="6"/>
      <c r="D62" s="6">
        <f>COUNTIF('2014-MARCH-02'!$A$2:'2014-MARCH-02'!$A$23,A62)</f>
        <v>0</v>
      </c>
      <c r="E62" s="6">
        <f>COUNTIF('2014-MARCH-03'!$A$2:'2014-MARCH-03'!$A$24,A62)</f>
        <v>0</v>
      </c>
      <c r="F62" s="6">
        <f>COUNTIF('2014-MARCH-04'!$A$2:'2014-MARCH-04'!$A$24,A62)</f>
        <v>0</v>
      </c>
      <c r="G62" s="6">
        <f>COUNTIF('2014-MARCH-05'!$A$2:'2014-MARCH-05'!$A$27,A62)</f>
        <v>0</v>
      </c>
      <c r="H62" s="6">
        <f>COUNTIF('2014-MARCH-06'!$A$2:'2014-MARCH-06'!$A$25,A62)</f>
        <v>0</v>
      </c>
      <c r="I62" s="6">
        <f>COUNTIF('2014-MARCH-07'!$A$2:'2014-MARCH-07'!$A$51,A62)</f>
        <v>0</v>
      </c>
      <c r="J62" s="6">
        <f>COUNTIF('2014-MARCH-08'!$A$2:'2014-MARCH-08'!$A$25,A62)</f>
        <v>0</v>
      </c>
      <c r="K62" s="6">
        <f>COUNTIF('2014-MARCH-09'!$A$2:'2014-MARCH-09'!$A$28,A62)</f>
        <v>0</v>
      </c>
      <c r="L62" s="6">
        <f>COUNTIF('2014-MARCH-10'!$A$2:'2014-MARCH-10'!$A$28,A62)</f>
        <v>0</v>
      </c>
      <c r="M62" s="6">
        <f>COUNTIF('2014-MARCH-11'!$A$2:'2014-MARCH-11'!$A$38,A62)</f>
        <v>0</v>
      </c>
      <c r="N62" s="6">
        <f>COUNTIF('2014-MARCH-30'!$A$2:'2014-MARCH-30'!$A$38,A62)</f>
        <v>0</v>
      </c>
      <c r="O62" s="6">
        <f>COUNTIF('2014-MARCH-31'!$A$2:'2014-MARCH-31'!$A$38,A62)</f>
        <v>0</v>
      </c>
      <c r="P62" s="6"/>
      <c r="Q62" s="6">
        <f t="shared" si="4"/>
        <v>0</v>
      </c>
      <c r="R62" s="6">
        <f t="shared" si="1"/>
        <v>0</v>
      </c>
    </row>
    <row r="63" spans="1:18">
      <c r="A63" s="46" t="s">
        <v>224</v>
      </c>
      <c r="B63" s="6">
        <v>5</v>
      </c>
      <c r="C63" s="6">
        <v>13</v>
      </c>
      <c r="D63" s="6">
        <f>COUNTIF('2014-MARCH-02'!$A$2:'2014-MARCH-02'!$A$23,A63)</f>
        <v>2</v>
      </c>
      <c r="E63" s="6">
        <f>COUNTIF('2014-MARCH-03'!$A$2:'2014-MARCH-03'!$A$24,A63)</f>
        <v>2</v>
      </c>
      <c r="F63" s="6">
        <f>COUNTIF('2014-MARCH-04'!$A$2:'2014-MARCH-04'!$A$24,A63)</f>
        <v>1</v>
      </c>
      <c r="G63" s="6">
        <f>COUNTIF('2014-MARCH-05'!$A$2:'2014-MARCH-05'!$A$27,A63)</f>
        <v>1</v>
      </c>
      <c r="H63" s="6">
        <f>COUNTIF('2014-MARCH-06'!$A$2:'2014-MARCH-06'!$A$25,A63)</f>
        <v>1</v>
      </c>
      <c r="I63" s="6">
        <f>COUNTIF('2014-MARCH-07'!$A$2:'2014-MARCH-07'!$A$51,A63)</f>
        <v>1</v>
      </c>
      <c r="J63" s="6">
        <f>COUNTIF('2014-MARCH-08'!$A$2:'2014-MARCH-08'!$A$25,A63)</f>
        <v>2</v>
      </c>
      <c r="K63" s="6">
        <f>COUNTIF('2014-MARCH-09'!$A$2:'2014-MARCH-09'!$A$28,A63)</f>
        <v>0</v>
      </c>
      <c r="L63" s="6">
        <f>COUNTIF('2014-MARCH-10'!$A$2:'2014-MARCH-10'!$A$28,A63)</f>
        <v>0</v>
      </c>
      <c r="M63" s="6">
        <f>COUNTIF('2014-MARCH-11'!$A$2:'2014-MARCH-11'!$A$38,A63)</f>
        <v>0</v>
      </c>
      <c r="N63" s="6">
        <f>COUNTIF('2014-MARCH-30'!$A$2:'2014-MARCH-30'!$A$38,A63)</f>
        <v>0</v>
      </c>
      <c r="O63" s="6">
        <f>COUNTIF('2014-MARCH-31'!$A$2:'2014-MARCH-31'!$A$38,A63)</f>
        <v>0</v>
      </c>
      <c r="P63" s="6"/>
      <c r="Q63" s="6">
        <f t="shared" si="4"/>
        <v>10</v>
      </c>
      <c r="R63" s="6">
        <f t="shared" si="1"/>
        <v>-3</v>
      </c>
    </row>
    <row r="64" spans="1:18">
      <c r="A64" s="46" t="s">
        <v>225</v>
      </c>
      <c r="B64" s="6">
        <v>5</v>
      </c>
      <c r="C64" s="6">
        <v>2</v>
      </c>
      <c r="D64" s="6">
        <f>COUNTIF('2014-MARCH-02'!$A$2:'2014-MARCH-02'!$A$23,A64)</f>
        <v>0</v>
      </c>
      <c r="E64" s="6">
        <f>COUNTIF('2014-MARCH-03'!$A$2:'2014-MARCH-03'!$A$24,A64)</f>
        <v>0</v>
      </c>
      <c r="F64" s="6">
        <f>COUNTIF('2014-MARCH-04'!$A$2:'2014-MARCH-04'!$A$24,A64)</f>
        <v>0</v>
      </c>
      <c r="G64" s="6">
        <f>COUNTIF('2014-MARCH-05'!$A$2:'2014-MARCH-05'!$A$27,A64)</f>
        <v>0</v>
      </c>
      <c r="H64" s="6">
        <f>COUNTIF('2014-MARCH-06'!$A$2:'2014-MARCH-06'!$A$25,A64)</f>
        <v>0</v>
      </c>
      <c r="I64" s="6">
        <f>COUNTIF('2014-MARCH-07'!$A$2:'2014-MARCH-07'!$A$51,A64)</f>
        <v>1</v>
      </c>
      <c r="J64" s="6">
        <f>COUNTIF('2014-MARCH-08'!$A$2:'2014-MARCH-08'!$A$25,A64)</f>
        <v>0</v>
      </c>
      <c r="K64" s="6">
        <f>COUNTIF('2014-MARCH-09'!$A$2:'2014-MARCH-09'!$A$28,A64)</f>
        <v>0</v>
      </c>
      <c r="L64" s="6">
        <f>COUNTIF('2014-MARCH-10'!$A$2:'2014-MARCH-10'!$A$28,A64)</f>
        <v>0</v>
      </c>
      <c r="M64" s="6">
        <f>COUNTIF('2014-MARCH-11'!$A$2:'2014-MARCH-11'!$A$38,A64)</f>
        <v>0</v>
      </c>
      <c r="N64" s="6">
        <f>COUNTIF('2014-MARCH-30'!$A$2:'2014-MARCH-30'!$A$38,A64)</f>
        <v>0</v>
      </c>
      <c r="O64" s="6">
        <f>COUNTIF('2014-MARCH-31'!$A$2:'2014-MARCH-31'!$A$38,A64)</f>
        <v>0</v>
      </c>
      <c r="P64" s="6"/>
      <c r="Q64" s="6">
        <f t="shared" si="4"/>
        <v>1</v>
      </c>
      <c r="R64" s="6">
        <f t="shared" si="1"/>
        <v>-1</v>
      </c>
    </row>
    <row r="65" spans="1:18">
      <c r="A65" s="46" t="s">
        <v>226</v>
      </c>
      <c r="B65" s="6">
        <v>3</v>
      </c>
      <c r="C65" s="6">
        <v>1</v>
      </c>
      <c r="D65" s="6">
        <f>COUNTIF('2014-MARCH-02'!$A$2:'2014-MARCH-02'!$A$23,A65)</f>
        <v>0</v>
      </c>
      <c r="E65" s="6">
        <f>COUNTIF('2014-MARCH-03'!$A$2:'2014-MARCH-03'!$A$24,A65)</f>
        <v>0</v>
      </c>
      <c r="F65" s="6">
        <f>COUNTIF('2014-MARCH-04'!$A$2:'2014-MARCH-04'!$A$24,A65)</f>
        <v>0</v>
      </c>
      <c r="G65" s="6" t="s">
        <v>281</v>
      </c>
      <c r="H65" s="6">
        <f>COUNTIF('2014-MARCH-06'!$A$2:'2014-MARCH-06'!$A$25,A65)</f>
        <v>0</v>
      </c>
      <c r="I65" s="6">
        <f>COUNTIF('2014-MARCH-07'!$A$2:'2014-MARCH-07'!$A$51,A65)</f>
        <v>0</v>
      </c>
      <c r="J65" s="6">
        <f>COUNTIF('2014-MARCH-08'!$A$2:'2014-MARCH-08'!$A$25,A65)</f>
        <v>0</v>
      </c>
      <c r="K65" s="6">
        <f>COUNTIF('2014-MARCH-09'!$A$2:'2014-MARCH-09'!$A$28,A65)</f>
        <v>0</v>
      </c>
      <c r="L65" s="6">
        <f>COUNTIF('2014-MARCH-10'!$A$2:'2014-MARCH-10'!$A$28,A65)</f>
        <v>0</v>
      </c>
      <c r="M65" s="6">
        <f>COUNTIF('2014-MARCH-11'!$A$2:'2014-MARCH-11'!$A$38,A65)</f>
        <v>0</v>
      </c>
      <c r="N65" s="6">
        <f>COUNTIF('2014-MARCH-30'!$A$2:'2014-MARCH-30'!$A$38,A65)</f>
        <v>0</v>
      </c>
      <c r="O65" s="6">
        <f>COUNTIF('2014-MARCH-31'!$A$2:'2014-MARCH-31'!$A$38,A65)</f>
        <v>0</v>
      </c>
      <c r="P65" s="6"/>
      <c r="Q65" s="6">
        <f t="shared" si="4"/>
        <v>0</v>
      </c>
      <c r="R65" s="6">
        <f t="shared" si="1"/>
        <v>-1</v>
      </c>
    </row>
    <row r="66" spans="1:18">
      <c r="A66" s="46" t="s">
        <v>227</v>
      </c>
      <c r="B66" s="6">
        <v>4</v>
      </c>
      <c r="C66" s="6">
        <v>5</v>
      </c>
      <c r="D66" s="6">
        <f>COUNTIF('2014-MARCH-02'!$A$2:'2014-MARCH-02'!$A$23,A66)</f>
        <v>0</v>
      </c>
      <c r="E66" s="6">
        <f>COUNTIF('2014-MARCH-03'!$A$2:'2014-MARCH-03'!$A$24,A66)</f>
        <v>0</v>
      </c>
      <c r="F66" s="6">
        <f>COUNTIF('2014-MARCH-04'!$A$2:'2014-MARCH-04'!$A$24,A66)</f>
        <v>1</v>
      </c>
      <c r="G66" s="6">
        <f>COUNTIF('2014-MARCH-05'!$A$2:'2014-MARCH-05'!$A$27,A66)</f>
        <v>1</v>
      </c>
      <c r="H66" s="6">
        <f>COUNTIF('2014-MARCH-06'!$A$2:'2014-MARCH-06'!$A$25,A66)</f>
        <v>1</v>
      </c>
      <c r="I66" s="6">
        <f>COUNTIF('2014-MARCH-07'!$A$2:'2014-MARCH-07'!$A$51,A66)</f>
        <v>1</v>
      </c>
      <c r="J66" s="6" t="s">
        <v>281</v>
      </c>
      <c r="K66" s="6" t="s">
        <v>281</v>
      </c>
      <c r="L66" s="6" t="s">
        <v>281</v>
      </c>
      <c r="M66" s="6" t="s">
        <v>281</v>
      </c>
      <c r="N66" s="6">
        <f>COUNTIF('2014-MARCH-30'!$A$2:'2014-MARCH-30'!$A$38,A66)</f>
        <v>0</v>
      </c>
      <c r="O66" s="6">
        <f>COUNTIF('2014-MARCH-31'!$A$2:'2014-MARCH-31'!$A$38,A66)</f>
        <v>0</v>
      </c>
      <c r="P66" s="6"/>
      <c r="Q66" s="6">
        <f t="shared" si="4"/>
        <v>4</v>
      </c>
      <c r="R66" s="6">
        <f t="shared" si="1"/>
        <v>-1</v>
      </c>
    </row>
    <row r="67" spans="1:18">
      <c r="A67" s="46" t="s">
        <v>228</v>
      </c>
      <c r="B67" s="6">
        <v>4</v>
      </c>
      <c r="C67" s="6">
        <v>5</v>
      </c>
      <c r="D67" s="6">
        <f>COUNTIF('2014-MARCH-02'!$A$2:'2014-MARCH-02'!$A$23,A67)</f>
        <v>0</v>
      </c>
      <c r="E67" s="6">
        <f>COUNTIF('2014-MARCH-03'!$A$2:'2014-MARCH-03'!$A$24,A67)</f>
        <v>0</v>
      </c>
      <c r="F67" s="6">
        <f>COUNTIF('2014-MARCH-04'!$A$2:'2014-MARCH-04'!$A$24,A67)</f>
        <v>0</v>
      </c>
      <c r="G67" s="6">
        <f>COUNTIF('2014-MARCH-05'!$A$2:'2014-MARCH-05'!$A$27,A67)</f>
        <v>0</v>
      </c>
      <c r="H67" s="6">
        <f>COUNTIF('2014-MARCH-06'!$A$2:'2014-MARCH-06'!$A$25,A67)</f>
        <v>0</v>
      </c>
      <c r="I67" s="6">
        <f>COUNTIF('2014-MARCH-07'!$A$2:'2014-MARCH-07'!$A$51,A67)</f>
        <v>0</v>
      </c>
      <c r="J67" s="6">
        <f>COUNTIF('2014-MARCH-08'!$A$2:'2014-MARCH-08'!$A$25,A67)</f>
        <v>0</v>
      </c>
      <c r="K67" s="6">
        <f>COUNTIF('2014-MARCH-09'!$A$2:'2014-MARCH-09'!$A$28,A67)</f>
        <v>0</v>
      </c>
      <c r="L67" s="6" t="s">
        <v>281</v>
      </c>
      <c r="M67" s="6" t="s">
        <v>281</v>
      </c>
      <c r="N67" s="6">
        <f>COUNTIF('2014-MARCH-30'!$A$2:'2014-MARCH-30'!$A$38,A67)</f>
        <v>0</v>
      </c>
      <c r="O67" s="6">
        <f>COUNTIF('2014-MARCH-31'!$A$2:'2014-MARCH-31'!$A$38,A67)</f>
        <v>0</v>
      </c>
      <c r="P67" s="6"/>
      <c r="Q67" s="6">
        <f t="shared" ref="Q67:Q85" si="5">SUM(D67:M67)</f>
        <v>0</v>
      </c>
      <c r="R67" s="6">
        <f t="shared" ref="R67:R126" si="6">Q67-C67</f>
        <v>-5</v>
      </c>
    </row>
    <row r="68" spans="1:18">
      <c r="A68" s="46" t="s">
        <v>229</v>
      </c>
      <c r="B68" s="6">
        <v>4</v>
      </c>
      <c r="C68" s="6">
        <v>6</v>
      </c>
      <c r="D68" s="6">
        <f>COUNTIF('2014-MARCH-02'!$A$2:'2014-MARCH-02'!$A$23,A68)</f>
        <v>1</v>
      </c>
      <c r="E68" s="6">
        <f>COUNTIF('2014-MARCH-03'!$A$2:'2014-MARCH-03'!$A$24,A68)</f>
        <v>1</v>
      </c>
      <c r="F68" s="6">
        <f>COUNTIF('2014-MARCH-04'!$A$2:'2014-MARCH-04'!$A$24,A68)</f>
        <v>1</v>
      </c>
      <c r="G68" s="6">
        <f>COUNTIF('2014-MARCH-05'!$A$2:'2014-MARCH-05'!$A$27,A68)</f>
        <v>1</v>
      </c>
      <c r="H68" s="6">
        <f>COUNTIF('2014-MARCH-06'!$A$2:'2014-MARCH-06'!$A$25,A68)</f>
        <v>1</v>
      </c>
      <c r="I68" s="6">
        <f>COUNTIF('2014-MARCH-07'!$A$2:'2014-MARCH-07'!$A$51,A68)</f>
        <v>0</v>
      </c>
      <c r="J68" s="6">
        <f>COUNTIF('2014-MARCH-08'!$A$2:'2014-MARCH-08'!$A$25,A68)</f>
        <v>0</v>
      </c>
      <c r="K68" s="6">
        <f>COUNTIF('2014-MARCH-09'!$A$2:'2014-MARCH-09'!$A$28,A68)</f>
        <v>0</v>
      </c>
      <c r="L68" s="6">
        <f>COUNTIF('2014-MARCH-10'!$A$2:'2014-MARCH-10'!$A$28,A68)</f>
        <v>0</v>
      </c>
      <c r="M68" s="6">
        <f>COUNTIF('2014-MARCH-11'!$A$2:'2014-MARCH-11'!$A$38,A68)</f>
        <v>0</v>
      </c>
      <c r="N68" s="6">
        <f>COUNTIF('2014-MARCH-30'!$A$2:'2014-MARCH-30'!$A$38,A68)</f>
        <v>0</v>
      </c>
      <c r="O68" s="6">
        <f>COUNTIF('2014-MARCH-31'!$A$2:'2014-MARCH-31'!$A$38,A68)</f>
        <v>0</v>
      </c>
      <c r="P68" s="6"/>
      <c r="Q68" s="6">
        <f t="shared" si="5"/>
        <v>5</v>
      </c>
      <c r="R68" s="6">
        <f t="shared" si="6"/>
        <v>-1</v>
      </c>
    </row>
    <row r="69" spans="1:18">
      <c r="A69" s="46" t="s">
        <v>230</v>
      </c>
      <c r="B69" s="6">
        <v>4</v>
      </c>
      <c r="C69" s="6">
        <v>6</v>
      </c>
      <c r="D69" s="6">
        <f>COUNTIF('2014-MARCH-02'!$A$2:'2014-MARCH-02'!$A$23,A69)</f>
        <v>0</v>
      </c>
      <c r="E69" s="6">
        <f>COUNTIF('2014-MARCH-03'!$A$2:'2014-MARCH-03'!$A$24,A69)</f>
        <v>1</v>
      </c>
      <c r="F69" s="6">
        <f>COUNTIF('2014-MARCH-04'!$A$2:'2014-MARCH-04'!$A$24,A69)</f>
        <v>1</v>
      </c>
      <c r="G69" s="6">
        <f>COUNTIF('2014-MARCH-05'!$A$2:'2014-MARCH-05'!$A$27,A69)</f>
        <v>1</v>
      </c>
      <c r="H69" s="6">
        <f>COUNTIF('2014-MARCH-06'!$A$2:'2014-MARCH-06'!$A$25,A69)</f>
        <v>1</v>
      </c>
      <c r="I69" s="6">
        <f>COUNTIF('2014-MARCH-07'!$A$2:'2014-MARCH-07'!$A$51,A69)</f>
        <v>0</v>
      </c>
      <c r="J69" s="6">
        <f>COUNTIF('2014-MARCH-08'!$A$2:'2014-MARCH-08'!$A$25,A69)</f>
        <v>1</v>
      </c>
      <c r="K69" s="6">
        <f>COUNTIF('2014-MARCH-09'!$A$2:'2014-MARCH-09'!$A$28,A69)</f>
        <v>0</v>
      </c>
      <c r="L69" s="6">
        <f>COUNTIF('2014-MARCH-10'!$A$2:'2014-MARCH-10'!$A$28,A69)</f>
        <v>0</v>
      </c>
      <c r="M69" s="6">
        <f>COUNTIF('2014-MARCH-11'!$A$2:'2014-MARCH-11'!$A$38,A69)</f>
        <v>0</v>
      </c>
      <c r="N69" s="6">
        <f>COUNTIF('2014-MARCH-30'!$A$2:'2014-MARCH-30'!$A$38,A69)</f>
        <v>0</v>
      </c>
      <c r="O69" s="6">
        <f>COUNTIF('2014-MARCH-31'!$A$2:'2014-MARCH-31'!$A$38,A69)</f>
        <v>0</v>
      </c>
      <c r="P69" s="6"/>
      <c r="Q69" s="6">
        <f t="shared" si="5"/>
        <v>5</v>
      </c>
      <c r="R69" s="6">
        <f t="shared" si="6"/>
        <v>-1</v>
      </c>
    </row>
    <row r="70" spans="1:18">
      <c r="A70" s="46" t="s">
        <v>231</v>
      </c>
      <c r="B70" s="6">
        <v>4</v>
      </c>
      <c r="C70" s="6">
        <v>4</v>
      </c>
      <c r="D70" s="6">
        <f>COUNTIF('2014-MARCH-02'!$A$2:'2014-MARCH-02'!$A$23,A70)</f>
        <v>0</v>
      </c>
      <c r="E70" s="6">
        <f>COUNTIF('2014-MARCH-03'!$A$2:'2014-MARCH-03'!$A$24,A70)</f>
        <v>0</v>
      </c>
      <c r="F70" s="6">
        <f>COUNTIF('2014-MARCH-04'!$A$2:'2014-MARCH-04'!$A$24,A70)</f>
        <v>0</v>
      </c>
      <c r="G70" s="6">
        <f>COUNTIF('2014-MARCH-05'!$A$2:'2014-MARCH-05'!$A$27,A70)</f>
        <v>0</v>
      </c>
      <c r="H70" s="6">
        <f>COUNTIF('2014-MARCH-06'!$A$2:'2014-MARCH-06'!$A$25,A70)</f>
        <v>0</v>
      </c>
      <c r="I70" s="6">
        <f>COUNTIF('2014-MARCH-07'!$A$2:'2014-MARCH-07'!$A$51,A70)</f>
        <v>0</v>
      </c>
      <c r="J70" s="6">
        <f>COUNTIF('2014-MARCH-08'!$A$2:'2014-MARCH-08'!$A$25,A70)</f>
        <v>0</v>
      </c>
      <c r="K70" s="6">
        <f>COUNTIF('2014-MARCH-09'!$A$2:'2014-MARCH-09'!$A$28,A70)</f>
        <v>0</v>
      </c>
      <c r="L70" s="6" t="s">
        <v>281</v>
      </c>
      <c r="M70" s="6" t="s">
        <v>281</v>
      </c>
      <c r="N70" s="6">
        <f>COUNTIF('2014-MARCH-30'!$A$2:'2014-MARCH-30'!$A$38,A70)</f>
        <v>0</v>
      </c>
      <c r="O70" s="6">
        <f>COUNTIF('2014-MARCH-31'!$A$2:'2014-MARCH-31'!$A$38,A70)</f>
        <v>0</v>
      </c>
      <c r="P70" s="6"/>
      <c r="Q70" s="6">
        <f t="shared" si="5"/>
        <v>0</v>
      </c>
      <c r="R70" s="6">
        <f t="shared" si="6"/>
        <v>-4</v>
      </c>
    </row>
    <row r="71" spans="1:18">
      <c r="A71" s="46" t="s">
        <v>232</v>
      </c>
      <c r="B71" s="6">
        <v>4</v>
      </c>
      <c r="C71" s="6">
        <v>4</v>
      </c>
      <c r="D71" s="6">
        <f>COUNTIF('2014-MARCH-02'!$A$2:'2014-MARCH-02'!$A$23,A71)</f>
        <v>0</v>
      </c>
      <c r="E71" s="6">
        <f>COUNTIF('2014-MARCH-03'!$A$2:'2014-MARCH-03'!$A$24,A71)</f>
        <v>0</v>
      </c>
      <c r="F71" s="6">
        <f>COUNTIF('2014-MARCH-04'!$A$2:'2014-MARCH-04'!$A$24,A71)</f>
        <v>0</v>
      </c>
      <c r="G71" s="6">
        <f>COUNTIF('2014-MARCH-05'!$A$2:'2014-MARCH-05'!$A$27,A71)</f>
        <v>0</v>
      </c>
      <c r="H71" s="6">
        <f>COUNTIF('2014-MARCH-06'!$A$2:'2014-MARCH-06'!$A$25,A71)</f>
        <v>0</v>
      </c>
      <c r="I71" s="6">
        <f>COUNTIF('2014-MARCH-07'!$A$2:'2014-MARCH-07'!$A$51,A71)</f>
        <v>0</v>
      </c>
      <c r="J71" s="6">
        <f>COUNTIF('2014-MARCH-08'!$A$2:'2014-MARCH-08'!$A$25,A71)</f>
        <v>0</v>
      </c>
      <c r="K71" s="6">
        <f>COUNTIF('2014-MARCH-09'!$A$2:'2014-MARCH-09'!$A$28,A71)</f>
        <v>0</v>
      </c>
      <c r="L71" s="6">
        <f>COUNTIF('2014-MARCH-10'!$A$2:'2014-MARCH-10'!$A$28,A71)</f>
        <v>0</v>
      </c>
      <c r="M71" s="6">
        <f>COUNTIF('2014-MARCH-11'!$A$2:'2014-MARCH-11'!$A$38,A71)</f>
        <v>0</v>
      </c>
      <c r="N71" s="6">
        <f>COUNTIF('2014-MARCH-30'!$A$2:'2014-MARCH-30'!$A$38,A71)</f>
        <v>0</v>
      </c>
      <c r="O71" s="6">
        <f>COUNTIF('2014-MARCH-31'!$A$2:'2014-MARCH-31'!$A$38,A71)</f>
        <v>0</v>
      </c>
      <c r="P71" s="6"/>
      <c r="Q71" s="6">
        <f t="shared" si="5"/>
        <v>0</v>
      </c>
      <c r="R71" s="6">
        <f t="shared" si="6"/>
        <v>-4</v>
      </c>
    </row>
    <row r="72" spans="1:18">
      <c r="A72" s="46" t="s">
        <v>233</v>
      </c>
      <c r="B72" s="6">
        <v>4</v>
      </c>
      <c r="C72" s="6">
        <v>5</v>
      </c>
      <c r="D72" s="6">
        <f>COUNTIF('2014-MARCH-02'!$A$2:'2014-MARCH-02'!$A$23,A72)</f>
        <v>0</v>
      </c>
      <c r="E72" s="6">
        <f>COUNTIF('2014-MARCH-03'!$A$2:'2014-MARCH-03'!$A$24,A72)</f>
        <v>0</v>
      </c>
      <c r="F72" s="6">
        <f>COUNTIF('2014-MARCH-04'!$A$2:'2014-MARCH-04'!$A$24,A72)</f>
        <v>0</v>
      </c>
      <c r="G72" s="6">
        <f>COUNTIF('2014-MARCH-05'!$A$2:'2014-MARCH-05'!$A$27,A72)</f>
        <v>0</v>
      </c>
      <c r="H72" s="6">
        <f>COUNTIF('2014-MARCH-06'!$A$2:'2014-MARCH-06'!$A$25,A72)</f>
        <v>0</v>
      </c>
      <c r="I72" s="6">
        <f>COUNTIF('2014-MARCH-07'!$A$2:'2014-MARCH-07'!$A$51,A72)</f>
        <v>0</v>
      </c>
      <c r="J72" s="6">
        <f>COUNTIF('2014-MARCH-08'!$A$2:'2014-MARCH-08'!$A$25,A72)</f>
        <v>0</v>
      </c>
      <c r="K72" s="6">
        <f>COUNTIF('2014-MARCH-09'!$A$2:'2014-MARCH-09'!$A$28,A72)</f>
        <v>0</v>
      </c>
      <c r="L72" s="6">
        <f>COUNTIF('2014-MARCH-10'!$A$2:'2014-MARCH-10'!$A$28,A72)</f>
        <v>0</v>
      </c>
      <c r="M72" s="6">
        <f>COUNTIF('2014-MARCH-11'!$A$2:'2014-MARCH-11'!$A$38,A72)</f>
        <v>0</v>
      </c>
      <c r="N72" s="6">
        <f>COUNTIF('2014-MARCH-30'!$A$2:'2014-MARCH-30'!$A$38,A72)</f>
        <v>0</v>
      </c>
      <c r="O72" s="6">
        <f>COUNTIF('2014-MARCH-31'!$A$2:'2014-MARCH-31'!$A$38,A72)</f>
        <v>0</v>
      </c>
      <c r="P72" s="6"/>
      <c r="Q72" s="6">
        <f t="shared" si="5"/>
        <v>0</v>
      </c>
      <c r="R72" s="6">
        <f t="shared" si="6"/>
        <v>-5</v>
      </c>
    </row>
    <row r="73" spans="1:18">
      <c r="A73" s="46" t="s">
        <v>234</v>
      </c>
      <c r="B73" s="6">
        <v>4</v>
      </c>
      <c r="C73" s="6">
        <v>2</v>
      </c>
      <c r="D73" s="6">
        <f>COUNTIF('2014-MARCH-02'!$A$2:'2014-MARCH-02'!$A$23,A73)</f>
        <v>0</v>
      </c>
      <c r="E73" s="6">
        <f>COUNTIF('2014-MARCH-03'!$A$2:'2014-MARCH-03'!$A$24,A73)</f>
        <v>0</v>
      </c>
      <c r="F73" s="6">
        <f>COUNTIF('2014-MARCH-04'!$A$2:'2014-MARCH-04'!$A$24,A73)</f>
        <v>0</v>
      </c>
      <c r="G73" s="6">
        <f>COUNTIF('2014-MARCH-05'!$A$2:'2014-MARCH-05'!$A$27,A73)</f>
        <v>0</v>
      </c>
      <c r="H73" s="6">
        <f>COUNTIF('2014-MARCH-06'!$A$2:'2014-MARCH-06'!$A$25,A73)</f>
        <v>0</v>
      </c>
      <c r="I73" s="6">
        <f>COUNTIF('2014-MARCH-07'!$A$2:'2014-MARCH-07'!$A$51,A73)</f>
        <v>1</v>
      </c>
      <c r="J73" s="6">
        <f>COUNTIF('2014-MARCH-08'!$A$2:'2014-MARCH-08'!$A$25,A73)</f>
        <v>0</v>
      </c>
      <c r="K73" s="6">
        <f>COUNTIF('2014-MARCH-09'!$A$2:'2014-MARCH-09'!$A$28,A73)</f>
        <v>0</v>
      </c>
      <c r="L73" s="6">
        <f>COUNTIF('2014-MARCH-10'!$A$2:'2014-MARCH-10'!$A$28,A73)</f>
        <v>0</v>
      </c>
      <c r="M73" s="6">
        <f>COUNTIF('2014-MARCH-11'!$A$2:'2014-MARCH-11'!$A$38,A73)</f>
        <v>0</v>
      </c>
      <c r="N73" s="6">
        <f>COUNTIF('2014-MARCH-30'!$A$2:'2014-MARCH-30'!$A$38,A73)</f>
        <v>0</v>
      </c>
      <c r="O73" s="6">
        <f>COUNTIF('2014-MARCH-31'!$A$2:'2014-MARCH-31'!$A$38,A73)</f>
        <v>0</v>
      </c>
      <c r="P73" s="6"/>
      <c r="Q73" s="6">
        <f t="shared" si="5"/>
        <v>1</v>
      </c>
      <c r="R73" s="6">
        <f t="shared" si="6"/>
        <v>-1</v>
      </c>
    </row>
    <row r="74" spans="1:18">
      <c r="A74" s="46" t="s">
        <v>235</v>
      </c>
      <c r="B74" s="6">
        <v>1</v>
      </c>
      <c r="C74" s="6">
        <v>0</v>
      </c>
      <c r="D74" s="6">
        <f>COUNTIF('2014-MARCH-02'!$A$2:'2014-MARCH-02'!$A$23,A74)</f>
        <v>0</v>
      </c>
      <c r="E74" s="6">
        <f>COUNTIF('2014-MARCH-03'!$A$2:'2014-MARCH-03'!$A$24,A74)</f>
        <v>0</v>
      </c>
      <c r="F74" s="6">
        <f>COUNTIF('2014-MARCH-04'!$A$2:'2014-MARCH-04'!$A$24,A74)</f>
        <v>0</v>
      </c>
      <c r="G74" s="6" t="s">
        <v>281</v>
      </c>
      <c r="H74" s="6" t="s">
        <v>281</v>
      </c>
      <c r="I74" s="6" t="s">
        <v>281</v>
      </c>
      <c r="J74" s="6" t="s">
        <v>281</v>
      </c>
      <c r="K74" s="6">
        <f>COUNTIF('2014-MARCH-09'!$A$2:'2014-MARCH-09'!$A$28,A74)</f>
        <v>0</v>
      </c>
      <c r="L74" s="6">
        <f>COUNTIF('2014-MARCH-10'!$A$2:'2014-MARCH-10'!$A$28,A74)</f>
        <v>0</v>
      </c>
      <c r="M74" s="6">
        <f>COUNTIF('2014-MARCH-11'!$A$2:'2014-MARCH-11'!$A$38,A74)</f>
        <v>0</v>
      </c>
      <c r="N74" s="6">
        <f>COUNTIF('2014-MARCH-30'!$A$2:'2014-MARCH-30'!$A$38,A74)</f>
        <v>0</v>
      </c>
      <c r="O74" s="6">
        <f>COUNTIF('2014-MARCH-31'!$A$2:'2014-MARCH-31'!$A$38,A74)</f>
        <v>0</v>
      </c>
      <c r="P74" s="6"/>
      <c r="Q74" s="6">
        <f t="shared" si="5"/>
        <v>0</v>
      </c>
      <c r="R74" s="6">
        <f t="shared" si="6"/>
        <v>0</v>
      </c>
    </row>
    <row r="75" spans="1:18">
      <c r="A75" s="46" t="s">
        <v>236</v>
      </c>
      <c r="B75" s="6">
        <v>4</v>
      </c>
      <c r="C75" s="6">
        <v>3</v>
      </c>
      <c r="D75" s="6">
        <f>COUNTIF('2014-MARCH-02'!$A$2:'2014-MARCH-02'!$A$23,A75)</f>
        <v>0</v>
      </c>
      <c r="E75" s="6">
        <f>COUNTIF('2014-MARCH-03'!$A$2:'2014-MARCH-03'!$A$24,A75)</f>
        <v>0</v>
      </c>
      <c r="F75" s="6">
        <f>COUNTIF('2014-MARCH-04'!$A$2:'2014-MARCH-04'!$A$24,A75)</f>
        <v>0</v>
      </c>
      <c r="G75" s="6">
        <f>COUNTIF('2014-MARCH-05'!$A$2:'2014-MARCH-05'!$A$27,A75)</f>
        <v>1</v>
      </c>
      <c r="H75" s="6">
        <f>COUNTIF('2014-MARCH-06'!$A$2:'2014-MARCH-06'!$A$25,A75)</f>
        <v>0</v>
      </c>
      <c r="I75" s="6" t="s">
        <v>281</v>
      </c>
      <c r="J75" s="6" t="s">
        <v>281</v>
      </c>
      <c r="K75" s="6" t="s">
        <v>281</v>
      </c>
      <c r="L75" s="6">
        <f>COUNTIF('2014-MARCH-10'!$A$2:'2014-MARCH-10'!$A$28,A75)</f>
        <v>0</v>
      </c>
      <c r="M75" s="6">
        <f>COUNTIF('2014-MARCH-11'!$A$2:'2014-MARCH-11'!$A$38,A75)</f>
        <v>0</v>
      </c>
      <c r="N75" s="6">
        <f>COUNTIF('2014-MARCH-30'!$A$2:'2014-MARCH-30'!$A$38,A75)</f>
        <v>0</v>
      </c>
      <c r="O75" s="6">
        <f>COUNTIF('2014-MARCH-31'!$A$2:'2014-MARCH-31'!$A$38,A75)</f>
        <v>0</v>
      </c>
      <c r="P75" s="6"/>
      <c r="Q75" s="6">
        <f t="shared" si="5"/>
        <v>1</v>
      </c>
      <c r="R75" s="6">
        <f t="shared" si="6"/>
        <v>-2</v>
      </c>
    </row>
    <row r="76" spans="1:18">
      <c r="A76" s="46" t="s">
        <v>237</v>
      </c>
      <c r="B76" s="6">
        <v>1</v>
      </c>
      <c r="C76" s="42">
        <v>0</v>
      </c>
      <c r="D76" s="6">
        <f>COUNTIF('2014-MARCH-02'!$A$2:'2014-MARCH-02'!$A$23,A76)</f>
        <v>0</v>
      </c>
      <c r="E76" s="6">
        <f>COUNTIF('2014-MARCH-03'!$A$2:'2014-MARCH-03'!$A$24,A76)</f>
        <v>0</v>
      </c>
      <c r="F76" s="6">
        <f>COUNTIF('2014-MARCH-04'!$A$2:'2014-MARCH-04'!$A$24,A76)</f>
        <v>0</v>
      </c>
      <c r="G76" s="6">
        <f>COUNTIF('2014-MARCH-05'!$A$2:'2014-MARCH-05'!$A$27,A76)</f>
        <v>0</v>
      </c>
      <c r="H76" s="6">
        <f>COUNTIF('2014-MARCH-06'!$A$2:'2014-MARCH-06'!$A$25,A76)</f>
        <v>0</v>
      </c>
      <c r="I76" s="6">
        <f>COUNTIF('2014-MARCH-07'!$A$2:'2014-MARCH-07'!$A$51,A76)</f>
        <v>0</v>
      </c>
      <c r="J76" s="6">
        <f>COUNTIF('2014-MARCH-08'!$A$2:'2014-MARCH-08'!$A$25,A76)</f>
        <v>0</v>
      </c>
      <c r="K76" s="6">
        <f>COUNTIF('2014-MARCH-09'!$A$2:'2014-MARCH-09'!$A$28,A76)</f>
        <v>0</v>
      </c>
      <c r="L76" s="6">
        <f>COUNTIF('2014-MARCH-10'!$A$2:'2014-MARCH-10'!$A$28,A76)</f>
        <v>0</v>
      </c>
      <c r="M76" s="6">
        <f>COUNTIF('2014-MARCH-11'!$A$2:'2014-MARCH-11'!$A$38,A76)</f>
        <v>0</v>
      </c>
      <c r="N76" s="6">
        <f>COUNTIF('2014-MARCH-30'!$A$2:'2014-MARCH-30'!$A$38,A76)</f>
        <v>0</v>
      </c>
      <c r="O76" s="6">
        <f>COUNTIF('2014-MARCH-31'!$A$2:'2014-MARCH-31'!$A$38,A76)</f>
        <v>0</v>
      </c>
      <c r="P76" s="6"/>
      <c r="Q76" s="6">
        <f t="shared" si="5"/>
        <v>0</v>
      </c>
      <c r="R76" s="6">
        <f t="shared" si="6"/>
        <v>0</v>
      </c>
    </row>
    <row r="77" spans="1:18">
      <c r="A77" s="46" t="s">
        <v>238</v>
      </c>
      <c r="B77" s="6">
        <v>3</v>
      </c>
      <c r="C77" s="42">
        <v>2</v>
      </c>
      <c r="D77" s="6">
        <f>COUNTIF('2014-MARCH-02'!$A$2:'2014-MARCH-02'!$A$23,A77)</f>
        <v>0</v>
      </c>
      <c r="E77" s="6">
        <f>COUNTIF('2014-MARCH-03'!$A$2:'2014-MARCH-03'!$A$24,A77)</f>
        <v>0</v>
      </c>
      <c r="F77" s="6">
        <f>COUNTIF('2014-MARCH-04'!$A$2:'2014-MARCH-04'!$A$24,A77)</f>
        <v>0</v>
      </c>
      <c r="G77" s="6">
        <f>COUNTIF('2014-MARCH-05'!$A$2:'2014-MARCH-05'!$A$27,A77)</f>
        <v>0</v>
      </c>
      <c r="H77" s="6">
        <f>COUNTIF('2014-MARCH-06'!$A$2:'2014-MARCH-06'!$A$25,A77)</f>
        <v>0</v>
      </c>
      <c r="I77" s="6">
        <f>COUNTIF('2014-MARCH-07'!$A$2:'2014-MARCH-07'!$A$51,A77)</f>
        <v>0</v>
      </c>
      <c r="J77" s="6">
        <f>COUNTIF('2014-MARCH-08'!$A$2:'2014-MARCH-08'!$A$25,A77)</f>
        <v>0</v>
      </c>
      <c r="K77" s="6">
        <f>COUNTIF('2014-MARCH-09'!$A$2:'2014-MARCH-09'!$A$28,A77)</f>
        <v>0</v>
      </c>
      <c r="L77" s="6">
        <f>COUNTIF('2014-MARCH-10'!$A$2:'2014-MARCH-10'!$A$28,A77)</f>
        <v>0</v>
      </c>
      <c r="M77" s="6">
        <f>COUNTIF('2014-MARCH-11'!$A$2:'2014-MARCH-11'!$A$38,A77)</f>
        <v>0</v>
      </c>
      <c r="N77" s="6">
        <f>COUNTIF('2014-MARCH-30'!$A$2:'2014-MARCH-30'!$A$38,A77)</f>
        <v>0</v>
      </c>
      <c r="O77" s="6">
        <f>COUNTIF('2014-MARCH-31'!$A$2:'2014-MARCH-31'!$A$38,A77)</f>
        <v>0</v>
      </c>
      <c r="P77" s="6"/>
      <c r="Q77" s="6">
        <f t="shared" si="5"/>
        <v>0</v>
      </c>
      <c r="R77" s="6">
        <f t="shared" si="6"/>
        <v>-2</v>
      </c>
    </row>
    <row r="78" spans="1:18">
      <c r="A78" s="46" t="s">
        <v>239</v>
      </c>
      <c r="B78" s="6">
        <v>1</v>
      </c>
      <c r="C78" s="6">
        <v>0</v>
      </c>
      <c r="D78" s="6">
        <f>COUNTIF('2014-MARCH-02'!$A$2:'2014-MARCH-02'!$A$23,A78)</f>
        <v>0</v>
      </c>
      <c r="E78" s="6">
        <f>COUNTIF('2014-MARCH-03'!$A$2:'2014-MARCH-03'!$A$24,A78)</f>
        <v>0</v>
      </c>
      <c r="F78" s="6">
        <f>COUNTIF('2014-MARCH-04'!$A$2:'2014-MARCH-04'!$A$24,A78)</f>
        <v>0</v>
      </c>
      <c r="G78" s="6">
        <f>COUNTIF('2014-MARCH-05'!$A$2:'2014-MARCH-05'!$A$27,A78)</f>
        <v>0</v>
      </c>
      <c r="H78" s="6">
        <f>COUNTIF('2014-MARCH-06'!$A$2:'2014-MARCH-06'!$A$25,A78)</f>
        <v>0</v>
      </c>
      <c r="I78" s="6">
        <f>COUNTIF('2014-MARCH-07'!$A$2:'2014-MARCH-07'!$A$51,A78)</f>
        <v>0</v>
      </c>
      <c r="J78" s="6">
        <f>COUNTIF('2014-MARCH-08'!$A$2:'2014-MARCH-08'!$A$25,A78)</f>
        <v>0</v>
      </c>
      <c r="K78" s="6">
        <f>COUNTIF('2014-MARCH-09'!$A$2:'2014-MARCH-09'!$A$28,A78)</f>
        <v>0</v>
      </c>
      <c r="L78" s="6">
        <f>COUNTIF('2014-MARCH-10'!$A$2:'2014-MARCH-10'!$A$28,A78)</f>
        <v>0</v>
      </c>
      <c r="M78" s="6">
        <f>COUNTIF('2014-MARCH-11'!$A$2:'2014-MARCH-11'!$A$38,A78)</f>
        <v>0</v>
      </c>
      <c r="N78" s="6">
        <f>COUNTIF('2014-MARCH-30'!$A$2:'2014-MARCH-30'!$A$38,A78)</f>
        <v>0</v>
      </c>
      <c r="O78" s="6">
        <f>COUNTIF('2014-MARCH-31'!$A$2:'2014-MARCH-31'!$A$38,A78)</f>
        <v>0</v>
      </c>
      <c r="P78" s="6"/>
      <c r="Q78" s="6">
        <f t="shared" si="5"/>
        <v>0</v>
      </c>
      <c r="R78" s="6">
        <f t="shared" si="6"/>
        <v>0</v>
      </c>
    </row>
    <row r="79" spans="1:18">
      <c r="A79" s="46" t="s">
        <v>240</v>
      </c>
      <c r="B79" s="6">
        <v>1</v>
      </c>
      <c r="C79" s="6">
        <v>0</v>
      </c>
      <c r="D79" s="6">
        <f>COUNTIF('2014-MARCH-02'!$A$2:'2014-MARCH-02'!$A$23,A79)</f>
        <v>0</v>
      </c>
      <c r="E79" s="6">
        <f>COUNTIF('2014-MARCH-03'!$A$2:'2014-MARCH-03'!$A$24,A79)</f>
        <v>0</v>
      </c>
      <c r="F79" s="6" t="s">
        <v>280</v>
      </c>
      <c r="G79" s="6" t="s">
        <v>281</v>
      </c>
      <c r="H79" s="6" t="s">
        <v>281</v>
      </c>
      <c r="I79" s="6" t="s">
        <v>281</v>
      </c>
      <c r="J79" s="6">
        <f>COUNTIF('2014-MARCH-08'!$A$2:'2014-MARCH-08'!$A$25,A79)</f>
        <v>0</v>
      </c>
      <c r="K79" s="6">
        <f>COUNTIF('2014-MARCH-09'!$A$2:'2014-MARCH-09'!$A$28,A79)</f>
        <v>0</v>
      </c>
      <c r="L79" s="6">
        <f>COUNTIF('2014-MARCH-10'!$A$2:'2014-MARCH-10'!$A$28,A79)</f>
        <v>0</v>
      </c>
      <c r="M79" s="6">
        <f>COUNTIF('2014-MARCH-11'!$A$2:'2014-MARCH-11'!$A$38,A79)</f>
        <v>0</v>
      </c>
      <c r="N79" s="6">
        <f>COUNTIF('2014-MARCH-30'!$A$2:'2014-MARCH-30'!$A$38,A79)</f>
        <v>0</v>
      </c>
      <c r="O79" s="6">
        <f>COUNTIF('2014-MARCH-31'!$A$2:'2014-MARCH-31'!$A$38,A79)</f>
        <v>0</v>
      </c>
      <c r="P79" s="6"/>
      <c r="Q79" s="6">
        <f t="shared" si="5"/>
        <v>0</v>
      </c>
      <c r="R79" s="6">
        <f t="shared" si="6"/>
        <v>0</v>
      </c>
    </row>
    <row r="80" spans="1:18">
      <c r="A80" s="46" t="s">
        <v>241</v>
      </c>
      <c r="B80" s="6">
        <v>1</v>
      </c>
      <c r="C80" s="6">
        <v>1</v>
      </c>
      <c r="D80" s="6">
        <f>COUNTIF('2014-MARCH-02'!$A$2:'2014-MARCH-02'!$A$23,A80)</f>
        <v>0</v>
      </c>
      <c r="E80" s="6">
        <f>COUNTIF('2014-MARCH-03'!$A$2:'2014-MARCH-03'!$A$24,A80)</f>
        <v>0</v>
      </c>
      <c r="F80" s="6">
        <f>COUNTIF('2014-MARCH-04'!$A$2:'2014-MARCH-04'!$A$24,A80)</f>
        <v>0</v>
      </c>
      <c r="G80" s="6">
        <f>COUNTIF('2014-MARCH-05'!$A$2:'2014-MARCH-05'!$A$27,A80)</f>
        <v>0</v>
      </c>
      <c r="H80" s="6">
        <f>COUNTIF('2014-MARCH-06'!$A$2:'2014-MARCH-06'!$A$25,A80)</f>
        <v>0</v>
      </c>
      <c r="I80" s="6">
        <f>COUNTIF('2014-MARCH-07'!$A$2:'2014-MARCH-07'!$A$51,A80)</f>
        <v>0</v>
      </c>
      <c r="J80" s="6" t="s">
        <v>280</v>
      </c>
      <c r="K80" s="6">
        <f>COUNTIF('2014-MARCH-09'!$A$2:'2014-MARCH-09'!$A$28,A80)</f>
        <v>0</v>
      </c>
      <c r="L80" s="6">
        <f>COUNTIF('2014-MARCH-10'!$A$2:'2014-MARCH-10'!$A$28,A80)</f>
        <v>0</v>
      </c>
      <c r="M80" s="6">
        <f>COUNTIF('2014-MARCH-11'!$A$2:'2014-MARCH-11'!$A$38,A80)</f>
        <v>0</v>
      </c>
      <c r="N80" s="6">
        <f>COUNTIF('2014-MARCH-30'!$A$2:'2014-MARCH-30'!$A$38,A80)</f>
        <v>0</v>
      </c>
      <c r="O80" s="6">
        <f>COUNTIF('2014-MARCH-31'!$A$2:'2014-MARCH-31'!$A$38,A80)</f>
        <v>0</v>
      </c>
      <c r="P80" s="6"/>
      <c r="Q80" s="6">
        <f t="shared" si="5"/>
        <v>0</v>
      </c>
      <c r="R80" s="6">
        <f t="shared" si="6"/>
        <v>-1</v>
      </c>
    </row>
    <row r="81" spans="1:18">
      <c r="A81" s="46" t="s">
        <v>242</v>
      </c>
      <c r="B81" s="6">
        <v>1</v>
      </c>
      <c r="C81" s="6">
        <v>1</v>
      </c>
      <c r="D81" s="6">
        <f>COUNTIF('2014-MARCH-02'!$A$2:'2014-MARCH-02'!$A$23,A81)</f>
        <v>0</v>
      </c>
      <c r="E81" s="6">
        <f>COUNTIF('2014-MARCH-03'!$A$2:'2014-MARCH-03'!$A$24,A81)</f>
        <v>0</v>
      </c>
      <c r="F81" s="6">
        <f>COUNTIF('2014-MARCH-04'!$A$2:'2014-MARCH-04'!$A$24,A81)</f>
        <v>0</v>
      </c>
      <c r="G81" s="6">
        <f>COUNTIF('2014-MARCH-05'!$A$2:'2014-MARCH-05'!$A$27,A81)</f>
        <v>0</v>
      </c>
      <c r="H81" s="6" t="s">
        <v>280</v>
      </c>
      <c r="I81" s="6" t="s">
        <v>281</v>
      </c>
      <c r="J81" s="6">
        <f>COUNTIF('2014-MARCH-08'!$A$2:'2014-MARCH-08'!$A$25,A81)</f>
        <v>0</v>
      </c>
      <c r="K81" s="6">
        <f>COUNTIF('2014-MARCH-09'!$A$2:'2014-MARCH-09'!$A$28,A81)</f>
        <v>0</v>
      </c>
      <c r="L81" s="6">
        <f>COUNTIF('2014-MARCH-10'!$A$2:'2014-MARCH-10'!$A$28,A81)</f>
        <v>0</v>
      </c>
      <c r="M81" s="6">
        <f>COUNTIF('2014-MARCH-11'!$A$2:'2014-MARCH-11'!$A$38,A81)</f>
        <v>0</v>
      </c>
      <c r="N81" s="6">
        <f>COUNTIF('2014-MARCH-30'!$A$2:'2014-MARCH-30'!$A$38,A81)</f>
        <v>0</v>
      </c>
      <c r="O81" s="6">
        <f>COUNTIF('2014-MARCH-31'!$A$2:'2014-MARCH-31'!$A$38,A81)</f>
        <v>0</v>
      </c>
      <c r="P81" s="6"/>
      <c r="Q81" s="6">
        <f t="shared" si="5"/>
        <v>0</v>
      </c>
      <c r="R81" s="6">
        <f t="shared" si="6"/>
        <v>-1</v>
      </c>
    </row>
    <row r="82" spans="1:18">
      <c r="A82" s="46" t="s">
        <v>243</v>
      </c>
      <c r="B82" s="6">
        <v>3</v>
      </c>
      <c r="C82" s="6">
        <v>4</v>
      </c>
      <c r="D82" s="6">
        <f>COUNTIF('2014-MARCH-02'!$A$2:'2014-MARCH-02'!$A$23,A82)</f>
        <v>0</v>
      </c>
      <c r="E82" s="6">
        <f>COUNTIF('2014-MARCH-03'!$A$2:'2014-MARCH-03'!$A$24,A82)</f>
        <v>0</v>
      </c>
      <c r="F82" s="6">
        <f>COUNTIF('2014-MARCH-04'!$A$2:'2014-MARCH-04'!$A$24,A82)</f>
        <v>0</v>
      </c>
      <c r="G82" s="6">
        <f>COUNTIF('2014-MARCH-05'!$A$2:'2014-MARCH-05'!$A$27,A82)</f>
        <v>0</v>
      </c>
      <c r="H82" s="6">
        <f>COUNTIF('2014-MARCH-06'!$A$2:'2014-MARCH-06'!$A$25,A82)</f>
        <v>0</v>
      </c>
      <c r="I82" s="6">
        <f>COUNTIF('2014-MARCH-07'!$A$2:'2014-MARCH-07'!$A$51,A82)</f>
        <v>0</v>
      </c>
      <c r="J82" s="6">
        <f>COUNTIF('2014-MARCH-08'!$A$2:'2014-MARCH-08'!$A$25,A82)</f>
        <v>0</v>
      </c>
      <c r="K82" s="6">
        <f>COUNTIF('2014-MARCH-09'!$A$2:'2014-MARCH-09'!$A$28,A82)</f>
        <v>0</v>
      </c>
      <c r="L82" s="6">
        <f>COUNTIF('2014-MARCH-10'!$A$2:'2014-MARCH-10'!$A$28,A82)</f>
        <v>0</v>
      </c>
      <c r="M82" s="6">
        <f>COUNTIF('2014-MARCH-11'!$A$2:'2014-MARCH-11'!$A$38,A82)</f>
        <v>0</v>
      </c>
      <c r="N82" s="6">
        <f>COUNTIF('2014-MARCH-30'!$A$2:'2014-MARCH-30'!$A$38,A82)</f>
        <v>0</v>
      </c>
      <c r="O82" s="6">
        <f>COUNTIF('2014-MARCH-31'!$A$2:'2014-MARCH-31'!$A$38,A82)</f>
        <v>0</v>
      </c>
      <c r="P82" s="6"/>
      <c r="Q82" s="6">
        <f t="shared" si="5"/>
        <v>0</v>
      </c>
      <c r="R82" s="6">
        <f t="shared" si="6"/>
        <v>-4</v>
      </c>
    </row>
    <row r="83" spans="1:18">
      <c r="A83" s="46" t="s">
        <v>244</v>
      </c>
      <c r="B83" s="6">
        <v>1</v>
      </c>
      <c r="C83" s="6">
        <v>1</v>
      </c>
      <c r="D83" s="6">
        <f>COUNTIF('2014-MARCH-02'!$A$2:'2014-MARCH-02'!$A$23,A83)</f>
        <v>0</v>
      </c>
      <c r="E83" s="6">
        <f>COUNTIF('2014-MARCH-03'!$A$2:'2014-MARCH-03'!$A$24,A83)</f>
        <v>0</v>
      </c>
      <c r="F83" s="6" t="s">
        <v>280</v>
      </c>
      <c r="G83" s="6" t="s">
        <v>280</v>
      </c>
      <c r="H83" s="6" t="s">
        <v>280</v>
      </c>
      <c r="I83" s="6" t="s">
        <v>281</v>
      </c>
      <c r="J83" s="6" t="s">
        <v>281</v>
      </c>
      <c r="K83" s="6" t="s">
        <v>281</v>
      </c>
      <c r="L83" s="6" t="s">
        <v>281</v>
      </c>
      <c r="M83" s="6" t="s">
        <v>281</v>
      </c>
      <c r="N83" s="6">
        <f>COUNTIF('2014-MARCH-30'!$A$2:'2014-MARCH-30'!$A$38,A83)</f>
        <v>0</v>
      </c>
      <c r="O83" s="6">
        <f>COUNTIF('2014-MARCH-31'!$A$2:'2014-MARCH-31'!$A$38,A83)</f>
        <v>0</v>
      </c>
      <c r="P83" s="6"/>
      <c r="Q83" s="6">
        <f t="shared" si="5"/>
        <v>0</v>
      </c>
      <c r="R83" s="6">
        <f t="shared" si="6"/>
        <v>-1</v>
      </c>
    </row>
    <row r="84" spans="1:18">
      <c r="A84" s="46" t="s">
        <v>245</v>
      </c>
      <c r="B84" s="6">
        <v>2</v>
      </c>
      <c r="C84" s="6">
        <v>1</v>
      </c>
      <c r="D84" s="6">
        <f>COUNTIF('2014-MARCH-02'!$A$2:'2014-MARCH-02'!$A$23,A84)</f>
        <v>0</v>
      </c>
      <c r="E84" s="6">
        <f>COUNTIF('2014-MARCH-03'!$A$2:'2014-MARCH-03'!$A$24,A84)</f>
        <v>0</v>
      </c>
      <c r="F84" s="6">
        <f>COUNTIF('2014-MARCH-04'!$A$2:'2014-MARCH-04'!$A$24,A84)</f>
        <v>0</v>
      </c>
      <c r="G84" s="6">
        <f>COUNTIF('2014-MARCH-05'!$A$2:'2014-MARCH-05'!$A$27,A84)</f>
        <v>0</v>
      </c>
      <c r="H84" s="6" t="s">
        <v>280</v>
      </c>
      <c r="I84" s="6">
        <f>COUNTIF('2014-MARCH-07'!$A$2:'2014-MARCH-07'!$A$51,A84)</f>
        <v>0</v>
      </c>
      <c r="J84" s="6" t="s">
        <v>281</v>
      </c>
      <c r="K84" s="6" t="s">
        <v>281</v>
      </c>
      <c r="L84" s="6" t="s">
        <v>281</v>
      </c>
      <c r="M84" s="6" t="s">
        <v>281</v>
      </c>
      <c r="N84" s="6">
        <f>COUNTIF('2014-MARCH-30'!$A$2:'2014-MARCH-30'!$A$38,A84)</f>
        <v>0</v>
      </c>
      <c r="O84" s="6">
        <f>COUNTIF('2014-MARCH-31'!$A$2:'2014-MARCH-31'!$A$38,A84)</f>
        <v>0</v>
      </c>
      <c r="P84" s="6"/>
      <c r="Q84" s="6">
        <f t="shared" si="5"/>
        <v>0</v>
      </c>
      <c r="R84" s="6">
        <f t="shared" si="6"/>
        <v>-1</v>
      </c>
    </row>
    <row r="85" spans="1:18">
      <c r="A85" s="46" t="s">
        <v>246</v>
      </c>
      <c r="B85" s="6">
        <v>2</v>
      </c>
      <c r="C85" s="6">
        <v>2</v>
      </c>
      <c r="D85" s="6">
        <f>COUNTIF('2014-MARCH-02'!$A$2:'2014-MARCH-02'!$A$23,A85)</f>
        <v>0</v>
      </c>
      <c r="E85" s="6">
        <f>COUNTIF('2014-MARCH-03'!$A$2:'2014-MARCH-03'!$A$24,A85)</f>
        <v>0</v>
      </c>
      <c r="F85" s="6" t="s">
        <v>280</v>
      </c>
      <c r="G85" s="6">
        <f>COUNTIF('2014-MARCH-05'!$A$2:'2014-MARCH-05'!$A$27,A85)</f>
        <v>0</v>
      </c>
      <c r="H85" s="6">
        <f>COUNTIF('2014-MARCH-06'!$A$2:'2014-MARCH-06'!$A$25,A85)</f>
        <v>0</v>
      </c>
      <c r="I85" s="6">
        <f>COUNTIF('2014-MARCH-07'!$A$2:'2014-MARCH-07'!$A$51,A85)</f>
        <v>0</v>
      </c>
      <c r="J85" s="6">
        <f>COUNTIF('2014-MARCH-08'!$A$2:'2014-MARCH-08'!$A$25,A85)</f>
        <v>0</v>
      </c>
      <c r="K85" s="6">
        <f>COUNTIF('2014-MARCH-09'!$A$2:'2014-MARCH-09'!$A$28,A85)</f>
        <v>0</v>
      </c>
      <c r="L85" s="6">
        <f>COUNTIF('2014-MARCH-10'!$A$2:'2014-MARCH-10'!$A$28,A85)</f>
        <v>0</v>
      </c>
      <c r="M85" s="6">
        <f>COUNTIF('2014-MARCH-11'!$A$2:'2014-MARCH-11'!$A$38,A85)</f>
        <v>0</v>
      </c>
      <c r="N85" s="6">
        <f>COUNTIF('2014-MARCH-30'!$A$2:'2014-MARCH-30'!$A$38,A85)</f>
        <v>0</v>
      </c>
      <c r="O85" s="6">
        <f>COUNTIF('2014-MARCH-31'!$A$2:'2014-MARCH-31'!$A$38,A85)</f>
        <v>0</v>
      </c>
      <c r="P85" s="6"/>
      <c r="Q85" s="6">
        <f t="shared" si="5"/>
        <v>0</v>
      </c>
      <c r="R85" s="6">
        <f t="shared" si="6"/>
        <v>-2</v>
      </c>
    </row>
    <row r="86" spans="1:18">
      <c r="A86" s="46" t="s">
        <v>247</v>
      </c>
      <c r="B86" s="6">
        <v>4</v>
      </c>
      <c r="C86" s="6">
        <v>2</v>
      </c>
      <c r="D86" s="6">
        <f>COUNTIF('2014-MARCH-02'!$A$2:'2014-MARCH-02'!$A$23,A86)</f>
        <v>0</v>
      </c>
      <c r="E86" s="6">
        <f>COUNTIF('2014-MARCH-03'!$A$2:'2014-MARCH-03'!$A$24,A86)</f>
        <v>0</v>
      </c>
      <c r="F86" s="6">
        <f>COUNTIF('2014-MARCH-04'!$A$2:'2014-MARCH-04'!$A$24,A86)</f>
        <v>0</v>
      </c>
      <c r="G86" s="6">
        <f>COUNTIF('2014-MARCH-05'!$A$2:'2014-MARCH-05'!$A$27,A86)</f>
        <v>0</v>
      </c>
      <c r="H86" s="6">
        <f>COUNTIF('2014-MARCH-06'!$A$2:'2014-MARCH-06'!$A$25,A86)</f>
        <v>1</v>
      </c>
      <c r="I86" s="6">
        <f>COUNTIF('2014-MARCH-07'!$A$2:'2014-MARCH-07'!$A$51,A86)</f>
        <v>0</v>
      </c>
      <c r="J86" s="6" t="s">
        <v>281</v>
      </c>
      <c r="K86" s="6" t="s">
        <v>281</v>
      </c>
      <c r="L86" s="6" t="s">
        <v>281</v>
      </c>
      <c r="M86" s="6" t="s">
        <v>281</v>
      </c>
      <c r="N86" s="6">
        <f>COUNTIF('2014-MARCH-30'!$A$2:'2014-MARCH-30'!$A$38,A86)</f>
        <v>0</v>
      </c>
      <c r="O86" s="6">
        <f>COUNTIF('2014-MARCH-31'!$A$2:'2014-MARCH-31'!$A$38,A86)</f>
        <v>0</v>
      </c>
      <c r="P86" s="6"/>
      <c r="Q86" s="6">
        <f t="shared" ref="Q86:Q126" si="7">SUM(D86:M86)</f>
        <v>1</v>
      </c>
      <c r="R86" s="6">
        <f t="shared" si="6"/>
        <v>-1</v>
      </c>
    </row>
    <row r="87" spans="1:18">
      <c r="A87" s="46" t="s">
        <v>248</v>
      </c>
      <c r="B87" s="6">
        <v>1</v>
      </c>
      <c r="C87" s="6">
        <v>1</v>
      </c>
      <c r="D87" s="6">
        <f>COUNTIF('2014-MARCH-02'!$A$2:'2014-MARCH-02'!$A$23,A87)</f>
        <v>0</v>
      </c>
      <c r="E87" s="6">
        <f>COUNTIF('2014-MARCH-03'!$A$2:'2014-MARCH-03'!$A$24,A87)</f>
        <v>0</v>
      </c>
      <c r="F87" s="6">
        <f>COUNTIF('2014-MARCH-04'!$A$2:'2014-MARCH-04'!$A$24,A87)</f>
        <v>0</v>
      </c>
      <c r="G87" s="6">
        <f>COUNTIF('2014-MARCH-05'!$A$2:'2014-MARCH-05'!$A$27,A87)</f>
        <v>0</v>
      </c>
      <c r="H87" s="6">
        <f>COUNTIF('2014-MARCH-06'!$A$2:'2014-MARCH-06'!$A$25,A87)</f>
        <v>0</v>
      </c>
      <c r="I87" s="6" t="s">
        <v>280</v>
      </c>
      <c r="J87" s="6">
        <f>COUNTIF('2014-MARCH-08'!$A$2:'2014-MARCH-08'!$A$25,A87)</f>
        <v>0</v>
      </c>
      <c r="K87" s="6">
        <f>COUNTIF('2014-MARCH-09'!$A$2:'2014-MARCH-09'!$A$28,A87)</f>
        <v>0</v>
      </c>
      <c r="L87" s="6">
        <f>COUNTIF('2014-MARCH-10'!$A$2:'2014-MARCH-10'!$A$28,A87)</f>
        <v>0</v>
      </c>
      <c r="M87" s="6">
        <f>COUNTIF('2014-MARCH-11'!$A$2:'2014-MARCH-11'!$A$38,A87)</f>
        <v>0</v>
      </c>
      <c r="N87" s="6">
        <f>COUNTIF('2014-MARCH-30'!$A$2:'2014-MARCH-30'!$A$38,A87)</f>
        <v>0</v>
      </c>
      <c r="O87" s="6">
        <f>COUNTIF('2014-MARCH-31'!$A$2:'2014-MARCH-31'!$A$38,A87)</f>
        <v>0</v>
      </c>
      <c r="P87" s="6"/>
      <c r="Q87" s="6">
        <f t="shared" si="7"/>
        <v>0</v>
      </c>
      <c r="R87" s="6">
        <f t="shared" si="6"/>
        <v>-1</v>
      </c>
    </row>
    <row r="88" spans="1:18">
      <c r="A88" s="46" t="s">
        <v>249</v>
      </c>
      <c r="B88" s="6">
        <v>2</v>
      </c>
      <c r="C88" s="6">
        <v>1</v>
      </c>
      <c r="D88" s="6">
        <f>COUNTIF('2014-MARCH-02'!$A$2:'2014-MARCH-02'!$A$23,A88)</f>
        <v>0</v>
      </c>
      <c r="E88" s="6">
        <f>COUNTIF('2014-MARCH-03'!$A$2:'2014-MARCH-03'!$A$24,A88)</f>
        <v>0</v>
      </c>
      <c r="F88" s="6">
        <f>COUNTIF('2014-MARCH-04'!$A$2:'2014-MARCH-04'!$A$24,A88)</f>
        <v>0</v>
      </c>
      <c r="G88" s="6">
        <f>COUNTIF('2014-MARCH-05'!$A$2:'2014-MARCH-05'!$A$27,A88)</f>
        <v>0</v>
      </c>
      <c r="H88" s="6">
        <f>COUNTIF('2014-MARCH-06'!$A$2:'2014-MARCH-06'!$A$25,A88)</f>
        <v>0</v>
      </c>
      <c r="I88" s="6">
        <f>COUNTIF('2014-MARCH-07'!$A$2:'2014-MARCH-07'!$A$51,A88)</f>
        <v>0</v>
      </c>
      <c r="J88" s="6">
        <f>COUNTIF('2014-MARCH-08'!$A$2:'2014-MARCH-08'!$A$25,A88)</f>
        <v>0</v>
      </c>
      <c r="K88" s="6">
        <f>COUNTIF('2014-MARCH-09'!$A$2:'2014-MARCH-09'!$A$28,A88)</f>
        <v>0</v>
      </c>
      <c r="L88" s="6" t="s">
        <v>281</v>
      </c>
      <c r="M88" s="6" t="s">
        <v>281</v>
      </c>
      <c r="N88" s="6">
        <f>COUNTIF('2014-MARCH-30'!$A$2:'2014-MARCH-30'!$A$38,A88)</f>
        <v>0</v>
      </c>
      <c r="O88" s="6">
        <f>COUNTIF('2014-MARCH-31'!$A$2:'2014-MARCH-31'!$A$38,A88)</f>
        <v>0</v>
      </c>
      <c r="P88" s="6"/>
      <c r="Q88" s="6">
        <f t="shared" si="7"/>
        <v>0</v>
      </c>
      <c r="R88" s="6">
        <f t="shared" si="6"/>
        <v>-1</v>
      </c>
    </row>
    <row r="89" spans="1:18">
      <c r="A89" s="46" t="s">
        <v>250</v>
      </c>
      <c r="B89" s="6">
        <v>1</v>
      </c>
      <c r="C89" s="6">
        <v>1</v>
      </c>
      <c r="D89" s="6">
        <f>COUNTIF('2014-MARCH-02'!$A$2:'2014-MARCH-02'!$A$23,A89)</f>
        <v>0</v>
      </c>
      <c r="E89" s="6" t="s">
        <v>280</v>
      </c>
      <c r="F89" s="6">
        <f>COUNTIF('2014-MARCH-04'!$A$2:'2014-MARCH-04'!$A$24,A89)</f>
        <v>0</v>
      </c>
      <c r="G89" s="6">
        <f>COUNTIF('2014-MARCH-05'!$A$2:'2014-MARCH-05'!$A$27,A89)</f>
        <v>0</v>
      </c>
      <c r="H89" s="6">
        <f>COUNTIF('2014-MARCH-06'!$A$2:'2014-MARCH-06'!$A$25,A89)</f>
        <v>0</v>
      </c>
      <c r="I89" s="6" t="s">
        <v>280</v>
      </c>
      <c r="J89" s="6">
        <f>COUNTIF('2014-MARCH-08'!$A$2:'2014-MARCH-08'!$A$25,A89)</f>
        <v>0</v>
      </c>
      <c r="K89" s="6">
        <f>COUNTIF('2014-MARCH-09'!$A$2:'2014-MARCH-09'!$A$28,A89)</f>
        <v>0</v>
      </c>
      <c r="L89" s="6">
        <f>COUNTIF('2014-MARCH-10'!$A$2:'2014-MARCH-10'!$A$28,A89)</f>
        <v>0</v>
      </c>
      <c r="M89" s="6" t="s">
        <v>281</v>
      </c>
      <c r="N89" s="6">
        <f>COUNTIF('2014-MARCH-30'!$A$2:'2014-MARCH-30'!$A$38,A89)</f>
        <v>0</v>
      </c>
      <c r="O89" s="6">
        <f>COUNTIF('2014-MARCH-31'!$A$2:'2014-MARCH-31'!$A$38,A89)</f>
        <v>0</v>
      </c>
      <c r="P89" s="6"/>
      <c r="Q89" s="6">
        <f t="shared" si="7"/>
        <v>0</v>
      </c>
      <c r="R89" s="6">
        <f t="shared" si="6"/>
        <v>-1</v>
      </c>
    </row>
    <row r="90" spans="1:18">
      <c r="A90" s="46" t="s">
        <v>251</v>
      </c>
      <c r="B90" s="6">
        <v>2</v>
      </c>
      <c r="C90" s="6">
        <v>1</v>
      </c>
      <c r="D90" s="6" t="s">
        <v>280</v>
      </c>
      <c r="E90" s="6">
        <f>COUNTIF('2014-MARCH-03'!$A$2:'2014-MARCH-03'!$A$24,A90)</f>
        <v>0</v>
      </c>
      <c r="F90" s="6">
        <f>COUNTIF('2014-MARCH-04'!$A$2:'2014-MARCH-04'!$A$24,A90)</f>
        <v>0</v>
      </c>
      <c r="G90" s="6" t="s">
        <v>280</v>
      </c>
      <c r="H90" s="6">
        <f>COUNTIF('2014-MARCH-06'!$A$2:'2014-MARCH-06'!$A$25,A90)</f>
        <v>0</v>
      </c>
      <c r="I90" s="6">
        <f>COUNTIF('2014-MARCH-07'!$A$2:'2014-MARCH-07'!$A$51,A90)</f>
        <v>1</v>
      </c>
      <c r="J90" s="6">
        <f>COUNTIF('2014-MARCH-08'!$A$2:'2014-MARCH-08'!$A$25,A90)</f>
        <v>0</v>
      </c>
      <c r="K90" s="6">
        <f>COUNTIF('2014-MARCH-09'!$A$2:'2014-MARCH-09'!$A$28,A90)</f>
        <v>0</v>
      </c>
      <c r="L90" s="6">
        <f>COUNTIF('2014-MARCH-10'!$A$2:'2014-MARCH-10'!$A$28,A90)</f>
        <v>0</v>
      </c>
      <c r="M90" s="6">
        <f>COUNTIF('2014-MARCH-11'!$A$2:'2014-MARCH-11'!$A$38,A90)</f>
        <v>0</v>
      </c>
      <c r="N90" s="6">
        <f>COUNTIF('2014-MARCH-30'!$A$2:'2014-MARCH-30'!$A$38,A90)</f>
        <v>0</v>
      </c>
      <c r="O90" s="6">
        <f>COUNTIF('2014-MARCH-31'!$A$2:'2014-MARCH-31'!$A$38,A90)</f>
        <v>0</v>
      </c>
      <c r="P90" s="6"/>
      <c r="Q90" s="6">
        <f t="shared" si="7"/>
        <v>1</v>
      </c>
      <c r="R90" s="6">
        <f t="shared" si="6"/>
        <v>0</v>
      </c>
    </row>
    <row r="91" spans="1:18">
      <c r="A91" s="46" t="s">
        <v>252</v>
      </c>
      <c r="B91" s="6">
        <v>5</v>
      </c>
      <c r="C91" s="6">
        <v>5</v>
      </c>
      <c r="D91" s="6">
        <f>COUNTIF('2014-MARCH-02'!$A$2:'2014-MARCH-02'!$A$23,A91)</f>
        <v>1</v>
      </c>
      <c r="E91" s="6">
        <f>COUNTIF('2014-MARCH-03'!$A$2:'2014-MARCH-03'!$A$24,A91)</f>
        <v>1</v>
      </c>
      <c r="F91" s="6">
        <f>COUNTIF('2014-MARCH-04'!$A$2:'2014-MARCH-04'!$A$24,A91)</f>
        <v>1</v>
      </c>
      <c r="G91" s="6">
        <f>COUNTIF('2014-MARCH-05'!$A$2:'2014-MARCH-05'!$A$27,A91)</f>
        <v>0</v>
      </c>
      <c r="H91" s="6">
        <f>COUNTIF('2014-MARCH-06'!$A$2:'2014-MARCH-06'!$A$25,A91)</f>
        <v>0</v>
      </c>
      <c r="I91" s="6">
        <f>COUNTIF('2014-MARCH-07'!$A$2:'2014-MARCH-07'!$A$51,A91)</f>
        <v>0</v>
      </c>
      <c r="J91" s="6">
        <f>COUNTIF('2014-MARCH-08'!$A$2:'2014-MARCH-08'!$A$25,A91)</f>
        <v>0</v>
      </c>
      <c r="K91" s="6">
        <f>COUNTIF('2014-MARCH-09'!$A$2:'2014-MARCH-09'!$A$28,A91)</f>
        <v>0</v>
      </c>
      <c r="L91" s="6">
        <f>COUNTIF('2014-MARCH-10'!$A$2:'2014-MARCH-10'!$A$28,A91)</f>
        <v>0</v>
      </c>
      <c r="M91" s="6">
        <f>COUNTIF('2014-MARCH-11'!$A$2:'2014-MARCH-11'!$A$38,A91)</f>
        <v>0</v>
      </c>
      <c r="N91" s="6">
        <f>COUNTIF('2014-MARCH-30'!$A$2:'2014-MARCH-30'!$A$38,A91)</f>
        <v>0</v>
      </c>
      <c r="O91" s="6">
        <f>COUNTIF('2014-MARCH-31'!$A$2:'2014-MARCH-31'!$A$38,A91)</f>
        <v>0</v>
      </c>
      <c r="P91" s="6"/>
      <c r="Q91" s="6">
        <f t="shared" si="7"/>
        <v>3</v>
      </c>
      <c r="R91" s="6">
        <f t="shared" si="6"/>
        <v>-2</v>
      </c>
    </row>
    <row r="92" spans="1:18">
      <c r="A92" s="46" t="s">
        <v>253</v>
      </c>
      <c r="B92" s="6">
        <v>4</v>
      </c>
      <c r="C92" s="6">
        <v>2</v>
      </c>
      <c r="D92" s="6">
        <f>COUNTIF('2014-MARCH-02'!$A$2:'2014-MARCH-02'!$A$23,A92)</f>
        <v>0</v>
      </c>
      <c r="E92" s="6" t="s">
        <v>280</v>
      </c>
      <c r="F92" s="6">
        <f>COUNTIF('2014-MARCH-04'!$A$2:'2014-MARCH-04'!$A$24,A92)</f>
        <v>0</v>
      </c>
      <c r="G92" s="6">
        <f>COUNTIF('2014-MARCH-05'!$A$2:'2014-MARCH-05'!$A$27,A92)</f>
        <v>0</v>
      </c>
      <c r="H92" s="6">
        <f>COUNTIF('2014-MARCH-06'!$A$2:'2014-MARCH-06'!$A$25,A92)</f>
        <v>1</v>
      </c>
      <c r="I92" s="6" t="s">
        <v>280</v>
      </c>
      <c r="J92" s="6">
        <f>COUNTIF('2014-MARCH-08'!$A$2:'2014-MARCH-08'!$A$25,A92)</f>
        <v>0</v>
      </c>
      <c r="K92" s="6">
        <f>COUNTIF('2014-MARCH-09'!$A$2:'2014-MARCH-09'!$A$28,A92)</f>
        <v>0</v>
      </c>
      <c r="L92" s="6">
        <f>COUNTIF('2014-MARCH-10'!$A$2:'2014-MARCH-10'!$A$28,A92)</f>
        <v>0</v>
      </c>
      <c r="M92" s="6" t="s">
        <v>280</v>
      </c>
      <c r="N92" s="6">
        <f>COUNTIF('2014-MARCH-30'!$A$2:'2014-MARCH-30'!$A$38,A92)</f>
        <v>0</v>
      </c>
      <c r="O92" s="6">
        <f>COUNTIF('2014-MARCH-31'!$A$2:'2014-MARCH-31'!$A$38,A92)</f>
        <v>0</v>
      </c>
      <c r="P92" s="6"/>
      <c r="Q92" s="6">
        <f t="shared" si="7"/>
        <v>1</v>
      </c>
      <c r="R92" s="6">
        <f t="shared" si="6"/>
        <v>-1</v>
      </c>
    </row>
    <row r="93" spans="1:18">
      <c r="A93" s="46" t="s">
        <v>254</v>
      </c>
      <c r="B93" s="6">
        <v>3</v>
      </c>
      <c r="C93" s="6">
        <v>4</v>
      </c>
      <c r="D93" s="6">
        <f>COUNTIF('2014-MARCH-02'!$A$2:'2014-MARCH-02'!$A$23,A93)</f>
        <v>0</v>
      </c>
      <c r="E93" s="6">
        <f>COUNTIF('2014-MARCH-03'!$A$2:'2014-MARCH-03'!$A$24,A93)</f>
        <v>0</v>
      </c>
      <c r="F93" s="6">
        <f>COUNTIF('2014-MARCH-04'!$A$2:'2014-MARCH-04'!$A$24,A93)</f>
        <v>0</v>
      </c>
      <c r="G93" s="6">
        <f>COUNTIF('2014-MARCH-05'!$A$2:'2014-MARCH-05'!$A$27,A93)</f>
        <v>0</v>
      </c>
      <c r="H93" s="6">
        <f>COUNTIF('2014-MARCH-06'!$A$2:'2014-MARCH-06'!$A$25,A93)</f>
        <v>0</v>
      </c>
      <c r="I93" s="6" t="s">
        <v>280</v>
      </c>
      <c r="J93" s="6">
        <f>COUNTIF('2014-MARCH-08'!$A$2:'2014-MARCH-08'!$A$25,A93)</f>
        <v>0</v>
      </c>
      <c r="K93" s="6">
        <f>COUNTIF('2014-MARCH-09'!$A$2:'2014-MARCH-09'!$A$28,A93)</f>
        <v>0</v>
      </c>
      <c r="L93" s="6">
        <f>COUNTIF('2014-MARCH-10'!$A$2:'2014-MARCH-10'!$A$28,A93)</f>
        <v>0</v>
      </c>
      <c r="M93" s="6">
        <f>COUNTIF('2014-MARCH-11'!$A$2:'2014-MARCH-11'!$A$38,A93)</f>
        <v>0</v>
      </c>
      <c r="N93" s="6">
        <f>COUNTIF('2014-MARCH-30'!$A$2:'2014-MARCH-30'!$A$38,A93)</f>
        <v>0</v>
      </c>
      <c r="O93" s="6">
        <f>COUNTIF('2014-MARCH-31'!$A$2:'2014-MARCH-31'!$A$38,A93)</f>
        <v>0</v>
      </c>
      <c r="P93" s="6"/>
      <c r="Q93" s="6">
        <f t="shared" si="7"/>
        <v>0</v>
      </c>
      <c r="R93" s="6">
        <f t="shared" si="6"/>
        <v>-4</v>
      </c>
    </row>
    <row r="94" spans="1:18">
      <c r="A94" s="46" t="s">
        <v>255</v>
      </c>
      <c r="B94" s="6">
        <v>3</v>
      </c>
      <c r="C94" s="6">
        <v>1</v>
      </c>
      <c r="D94" s="6">
        <f>COUNTIF('2014-MARCH-02'!$A$2:'2014-MARCH-02'!$A$23,A94)</f>
        <v>0</v>
      </c>
      <c r="E94" s="6">
        <f>COUNTIF('2014-MARCH-03'!$A$2:'2014-MARCH-03'!$A$24,A94)</f>
        <v>0</v>
      </c>
      <c r="F94" s="6">
        <f>COUNTIF('2014-MARCH-04'!$A$2:'2014-MARCH-04'!$A$24,A94)</f>
        <v>0</v>
      </c>
      <c r="G94" s="6" t="s">
        <v>280</v>
      </c>
      <c r="H94" s="6">
        <f>COUNTIF('2014-MARCH-06'!$A$2:'2014-MARCH-06'!$A$25,A94)</f>
        <v>0</v>
      </c>
      <c r="I94" s="6">
        <f>COUNTIF('2014-MARCH-07'!$A$2:'2014-MARCH-07'!$A$51,A94)</f>
        <v>0</v>
      </c>
      <c r="J94" s="6">
        <f>COUNTIF('2014-MARCH-08'!$A$2:'2014-MARCH-08'!$A$25,A94)</f>
        <v>0</v>
      </c>
      <c r="K94" s="6">
        <f>COUNTIF('2014-MARCH-09'!$A$2:'2014-MARCH-09'!$A$28,A94)</f>
        <v>0</v>
      </c>
      <c r="L94" s="6">
        <f>COUNTIF('2014-MARCH-10'!$A$2:'2014-MARCH-10'!$A$28,A94)</f>
        <v>0</v>
      </c>
      <c r="M94" s="6">
        <f>COUNTIF('2014-MARCH-11'!$A$2:'2014-MARCH-11'!$A$38,A94)</f>
        <v>0</v>
      </c>
      <c r="N94" s="6">
        <f>COUNTIF('2014-MARCH-30'!$A$2:'2014-MARCH-30'!$A$38,A94)</f>
        <v>0</v>
      </c>
      <c r="O94" s="6">
        <f>COUNTIF('2014-MARCH-31'!$A$2:'2014-MARCH-31'!$A$38,A94)</f>
        <v>0</v>
      </c>
      <c r="P94" s="6"/>
      <c r="Q94" s="6">
        <f t="shared" si="7"/>
        <v>0</v>
      </c>
      <c r="R94" s="6">
        <f t="shared" si="6"/>
        <v>-1</v>
      </c>
    </row>
    <row r="95" spans="1:18">
      <c r="A95" s="46" t="s">
        <v>256</v>
      </c>
      <c r="B95" s="6">
        <v>2</v>
      </c>
      <c r="C95" s="6">
        <v>1</v>
      </c>
      <c r="D95" s="6">
        <f>COUNTIF('2014-MARCH-02'!$A$2:'2014-MARCH-02'!$A$23,A95)</f>
        <v>0</v>
      </c>
      <c r="E95" s="6">
        <f>COUNTIF('2014-MARCH-03'!$A$2:'2014-MARCH-03'!$A$24,A95)</f>
        <v>0</v>
      </c>
      <c r="F95" s="6">
        <f>COUNTIF('2014-MARCH-04'!$A$2:'2014-MARCH-04'!$A$24,A95)</f>
        <v>0</v>
      </c>
      <c r="G95" s="6">
        <f>COUNTIF('2014-MARCH-05'!$A$2:'2014-MARCH-05'!$A$27,A95)</f>
        <v>0</v>
      </c>
      <c r="H95" s="6">
        <f>COUNTIF('2014-MARCH-06'!$A$2:'2014-MARCH-06'!$A$25,A95)</f>
        <v>0</v>
      </c>
      <c r="I95" s="6">
        <f>COUNTIF('2014-MARCH-07'!$A$2:'2014-MARCH-07'!$A$51,A95)</f>
        <v>0</v>
      </c>
      <c r="J95" s="6">
        <f>COUNTIF('2014-MARCH-08'!$A$2:'2014-MARCH-08'!$A$25,A95)</f>
        <v>0</v>
      </c>
      <c r="K95" s="6">
        <f>COUNTIF('2014-MARCH-09'!$A$2:'2014-MARCH-09'!$A$28,A95)</f>
        <v>0</v>
      </c>
      <c r="L95" s="6">
        <f>COUNTIF('2014-MARCH-10'!$A$2:'2014-MARCH-10'!$A$28,A95)</f>
        <v>0</v>
      </c>
      <c r="M95" s="6">
        <f>COUNTIF('2014-MARCH-11'!$A$2:'2014-MARCH-11'!$A$38,A95)</f>
        <v>0</v>
      </c>
      <c r="N95" s="6">
        <f>COUNTIF('2014-MARCH-30'!$A$2:'2014-MARCH-30'!$A$38,A95)</f>
        <v>0</v>
      </c>
      <c r="O95" s="6">
        <f>COUNTIF('2014-MARCH-31'!$A$2:'2014-MARCH-31'!$A$38,A95)</f>
        <v>0</v>
      </c>
      <c r="P95" s="6"/>
      <c r="Q95" s="6">
        <f t="shared" si="7"/>
        <v>0</v>
      </c>
      <c r="R95" s="6">
        <f t="shared" si="6"/>
        <v>-1</v>
      </c>
    </row>
    <row r="96" spans="1:18">
      <c r="A96" s="46" t="s">
        <v>257</v>
      </c>
      <c r="B96" s="6">
        <v>2</v>
      </c>
      <c r="C96" s="6">
        <v>1</v>
      </c>
      <c r="D96" s="6">
        <f>COUNTIF('2014-MARCH-02'!$A$2:'2014-MARCH-02'!$A$23,A96)</f>
        <v>0</v>
      </c>
      <c r="E96" s="6" t="s">
        <v>280</v>
      </c>
      <c r="F96" s="6">
        <f>COUNTIF('2014-MARCH-04'!$A$2:'2014-MARCH-04'!$A$24,A96)</f>
        <v>0</v>
      </c>
      <c r="G96" s="6">
        <f>COUNTIF('2014-MARCH-05'!$A$2:'2014-MARCH-05'!$A$27,A96)</f>
        <v>0</v>
      </c>
      <c r="H96" s="6">
        <f>COUNTIF('2014-MARCH-06'!$A$2:'2014-MARCH-06'!$A$25,A96)</f>
        <v>0</v>
      </c>
      <c r="I96" s="6">
        <f>COUNTIF('2014-MARCH-07'!$A$2:'2014-MARCH-07'!$A$51,A96)</f>
        <v>0</v>
      </c>
      <c r="J96" s="6">
        <f>COUNTIF('2014-MARCH-08'!$A$2:'2014-MARCH-08'!$A$25,A96)</f>
        <v>0</v>
      </c>
      <c r="K96" s="6">
        <f>COUNTIF('2014-MARCH-09'!$A$2:'2014-MARCH-09'!$A$28,A96)</f>
        <v>0</v>
      </c>
      <c r="L96" s="6" t="s">
        <v>280</v>
      </c>
      <c r="M96" s="6">
        <f>COUNTIF('2014-MARCH-11'!$A$2:'2014-MARCH-11'!$A$38,A96)</f>
        <v>0</v>
      </c>
      <c r="N96" s="6">
        <f>COUNTIF('2014-MARCH-30'!$A$2:'2014-MARCH-30'!$A$38,A96)</f>
        <v>0</v>
      </c>
      <c r="O96" s="6">
        <f>COUNTIF('2014-MARCH-31'!$A$2:'2014-MARCH-31'!$A$38,A96)</f>
        <v>0</v>
      </c>
      <c r="P96" s="6"/>
      <c r="Q96" s="6">
        <f t="shared" si="7"/>
        <v>0</v>
      </c>
      <c r="R96" s="6">
        <f t="shared" si="6"/>
        <v>-1</v>
      </c>
    </row>
    <row r="97" spans="1:18">
      <c r="A97" s="46" t="s">
        <v>258</v>
      </c>
      <c r="B97" s="6">
        <v>3</v>
      </c>
      <c r="C97" s="6">
        <v>2</v>
      </c>
      <c r="D97" s="6">
        <f>COUNTIF('2014-MARCH-02'!$A$2:'2014-MARCH-02'!$A$23,A97)</f>
        <v>0</v>
      </c>
      <c r="E97" s="6">
        <f>COUNTIF('2014-MARCH-03'!$A$2:'2014-MARCH-03'!$A$24,A97)</f>
        <v>0</v>
      </c>
      <c r="F97" s="6">
        <f>COUNTIF('2014-MARCH-04'!$A$2:'2014-MARCH-04'!$A$24,A97)</f>
        <v>0</v>
      </c>
      <c r="G97" s="6" t="s">
        <v>280</v>
      </c>
      <c r="H97" s="6">
        <f>COUNTIF('2014-MARCH-06'!$A$2:'2014-MARCH-06'!$A$25,A97)</f>
        <v>0</v>
      </c>
      <c r="I97" s="6">
        <f>COUNTIF('2014-MARCH-07'!$A$2:'2014-MARCH-07'!$A$51,A97)</f>
        <v>0</v>
      </c>
      <c r="J97" s="6">
        <f>COUNTIF('2014-MARCH-08'!$A$2:'2014-MARCH-08'!$A$25,A97)</f>
        <v>0</v>
      </c>
      <c r="K97" s="6">
        <f>COUNTIF('2014-MARCH-09'!$A$2:'2014-MARCH-09'!$A$28,A97)</f>
        <v>0</v>
      </c>
      <c r="L97" s="6">
        <f>COUNTIF('2014-MARCH-10'!$A$2:'2014-MARCH-10'!$A$28,A97)</f>
        <v>0</v>
      </c>
      <c r="M97" s="6">
        <f>COUNTIF('2014-MARCH-11'!$A$2:'2014-MARCH-11'!$A$38,A97)</f>
        <v>0</v>
      </c>
      <c r="N97" s="6">
        <f>COUNTIF('2014-MARCH-30'!$A$2:'2014-MARCH-30'!$A$38,A97)</f>
        <v>0</v>
      </c>
      <c r="O97" s="6">
        <f>COUNTIF('2014-MARCH-31'!$A$2:'2014-MARCH-31'!$A$38,A97)</f>
        <v>0</v>
      </c>
      <c r="P97" s="6"/>
      <c r="Q97" s="6">
        <f t="shared" si="7"/>
        <v>0</v>
      </c>
      <c r="R97" s="6">
        <f t="shared" si="6"/>
        <v>-2</v>
      </c>
    </row>
    <row r="98" spans="1:18">
      <c r="A98" s="46" t="s">
        <v>259</v>
      </c>
      <c r="B98" s="6">
        <v>2</v>
      </c>
      <c r="C98" s="6">
        <v>1</v>
      </c>
      <c r="D98" s="6">
        <f>COUNTIF('2014-MARCH-02'!$A$2:'2014-MARCH-02'!$A$23,A98)</f>
        <v>0</v>
      </c>
      <c r="E98" s="6">
        <f>COUNTIF('2014-MARCH-03'!$A$2:'2014-MARCH-03'!$A$24,A98)</f>
        <v>0</v>
      </c>
      <c r="F98" s="6" t="s">
        <v>280</v>
      </c>
      <c r="G98" s="6">
        <f>COUNTIF('2014-MARCH-05'!$A$2:'2014-MARCH-05'!$A$27,A98)</f>
        <v>0</v>
      </c>
      <c r="H98" s="6">
        <f>COUNTIF('2014-MARCH-06'!$A$2:'2014-MARCH-06'!$A$25,A98)</f>
        <v>0</v>
      </c>
      <c r="I98" s="6" t="s">
        <v>280</v>
      </c>
      <c r="J98" s="6">
        <f>COUNTIF('2014-MARCH-08'!$A$2:'2014-MARCH-08'!$A$25,A98)</f>
        <v>0</v>
      </c>
      <c r="K98" s="6">
        <f>COUNTIF('2014-MARCH-09'!$A$2:'2014-MARCH-09'!$A$28,A98)</f>
        <v>0</v>
      </c>
      <c r="L98" s="6" t="s">
        <v>280</v>
      </c>
      <c r="M98" s="6">
        <f>COUNTIF('2014-MARCH-11'!$A$2:'2014-MARCH-11'!$A$38,A98)</f>
        <v>0</v>
      </c>
      <c r="N98" s="6">
        <f>COUNTIF('2014-MARCH-30'!$A$2:'2014-MARCH-30'!$A$38,A98)</f>
        <v>0</v>
      </c>
      <c r="O98" s="6">
        <f>COUNTIF('2014-MARCH-31'!$A$2:'2014-MARCH-31'!$A$38,A98)</f>
        <v>0</v>
      </c>
      <c r="P98" s="6"/>
      <c r="Q98" s="6">
        <f t="shared" si="7"/>
        <v>0</v>
      </c>
      <c r="R98" s="6">
        <f t="shared" si="6"/>
        <v>-1</v>
      </c>
    </row>
    <row r="99" spans="1:18">
      <c r="A99" s="46" t="s">
        <v>260</v>
      </c>
      <c r="B99" s="6">
        <v>4</v>
      </c>
      <c r="C99" s="6">
        <v>3</v>
      </c>
      <c r="D99" s="6">
        <f>COUNTIF('2014-MARCH-02'!$A$2:'2014-MARCH-02'!$A$23,A99)</f>
        <v>0</v>
      </c>
      <c r="E99" s="6">
        <f>COUNTIF('2014-MARCH-03'!$A$2:'2014-MARCH-03'!$A$24,A99)</f>
        <v>0</v>
      </c>
      <c r="F99" s="6" t="s">
        <v>280</v>
      </c>
      <c r="G99" s="6">
        <f>COUNTIF('2014-MARCH-05'!$A$2:'2014-MARCH-05'!$A$27,A99)</f>
        <v>0</v>
      </c>
      <c r="H99" s="6">
        <f>COUNTIF('2014-MARCH-06'!$A$2:'2014-MARCH-06'!$A$25,A99)</f>
        <v>0</v>
      </c>
      <c r="I99" s="6">
        <f>COUNTIF('2014-MARCH-07'!$A$2:'2014-MARCH-07'!$A$51,A99)</f>
        <v>0</v>
      </c>
      <c r="J99" s="6" t="s">
        <v>280</v>
      </c>
      <c r="K99" s="6">
        <f>COUNTIF('2014-MARCH-09'!$A$2:'2014-MARCH-09'!$A$28,A99)</f>
        <v>0</v>
      </c>
      <c r="L99" s="6">
        <f>COUNTIF('2014-MARCH-10'!$A$2:'2014-MARCH-10'!$A$28,A99)</f>
        <v>0</v>
      </c>
      <c r="M99" s="6">
        <f>COUNTIF('2014-MARCH-11'!$A$2:'2014-MARCH-11'!$A$38,A99)</f>
        <v>0</v>
      </c>
      <c r="N99" s="6">
        <f>COUNTIF('2014-MARCH-30'!$A$2:'2014-MARCH-30'!$A$38,A99)</f>
        <v>0</v>
      </c>
      <c r="O99" s="6">
        <f>COUNTIF('2014-MARCH-31'!$A$2:'2014-MARCH-31'!$A$38,A99)</f>
        <v>0</v>
      </c>
      <c r="P99" s="6"/>
      <c r="Q99" s="6">
        <f t="shared" si="7"/>
        <v>0</v>
      </c>
      <c r="R99" s="6">
        <f t="shared" si="6"/>
        <v>-3</v>
      </c>
    </row>
    <row r="100" spans="1:18">
      <c r="A100" s="46" t="s">
        <v>261</v>
      </c>
      <c r="B100" s="6">
        <v>3</v>
      </c>
      <c r="C100" s="6">
        <v>1</v>
      </c>
      <c r="D100" s="6">
        <f>COUNTIF('2014-MARCH-02'!$A$2:'2014-MARCH-02'!$A$23,A100)</f>
        <v>0</v>
      </c>
      <c r="E100" s="6">
        <f>COUNTIF('2014-MARCH-03'!$A$2:'2014-MARCH-03'!$A$24,A100)</f>
        <v>0</v>
      </c>
      <c r="F100" s="6">
        <f>COUNTIF('2014-MARCH-04'!$A$2:'2014-MARCH-04'!$A$24,A100)</f>
        <v>0</v>
      </c>
      <c r="G100" s="6">
        <f>COUNTIF('2014-MARCH-05'!$A$2:'2014-MARCH-05'!$A$27,A100)</f>
        <v>0</v>
      </c>
      <c r="H100" s="6">
        <f>COUNTIF('2014-MARCH-06'!$A$2:'2014-MARCH-06'!$A$25,A100)</f>
        <v>0</v>
      </c>
      <c r="I100" s="6">
        <f>COUNTIF('2014-MARCH-07'!$A$2:'2014-MARCH-07'!$A$51,A100)</f>
        <v>1</v>
      </c>
      <c r="J100" s="6">
        <f>COUNTIF('2014-MARCH-08'!$A$2:'2014-MARCH-08'!$A$25,A100)</f>
        <v>0</v>
      </c>
      <c r="K100" s="6">
        <f>COUNTIF('2014-MARCH-09'!$A$2:'2014-MARCH-09'!$A$28,A100)</f>
        <v>0</v>
      </c>
      <c r="L100" s="6">
        <f>COUNTIF('2014-MARCH-10'!$A$2:'2014-MARCH-10'!$A$28,A100)</f>
        <v>0</v>
      </c>
      <c r="M100" s="6">
        <f>COUNTIF('2014-MARCH-11'!$A$2:'2014-MARCH-11'!$A$38,A100)</f>
        <v>0</v>
      </c>
      <c r="N100" s="6">
        <f>COUNTIF('2014-MARCH-30'!$A$2:'2014-MARCH-30'!$A$38,A100)</f>
        <v>0</v>
      </c>
      <c r="O100" s="6">
        <f>COUNTIF('2014-MARCH-31'!$A$2:'2014-MARCH-31'!$A$38,A100)</f>
        <v>0</v>
      </c>
      <c r="P100" s="6"/>
      <c r="Q100" s="6">
        <f t="shared" si="7"/>
        <v>1</v>
      </c>
      <c r="R100" s="6">
        <f t="shared" si="6"/>
        <v>0</v>
      </c>
    </row>
    <row r="101" spans="1:18">
      <c r="A101" s="46" t="s">
        <v>262</v>
      </c>
      <c r="B101" s="6">
        <v>1</v>
      </c>
      <c r="C101" s="6">
        <v>1</v>
      </c>
      <c r="D101" s="6" t="s">
        <v>280</v>
      </c>
      <c r="E101" s="6">
        <f>COUNTIF('2014-MARCH-03'!$A$2:'2014-MARCH-03'!$A$24,A101)</f>
        <v>0</v>
      </c>
      <c r="F101" s="6">
        <f>COUNTIF('2014-MARCH-04'!$A$2:'2014-MARCH-04'!$A$24,A101)</f>
        <v>0</v>
      </c>
      <c r="G101" s="6">
        <f>COUNTIF('2014-MARCH-05'!$A$2:'2014-MARCH-05'!$A$27,A101)</f>
        <v>0</v>
      </c>
      <c r="H101" s="6">
        <f>COUNTIF('2014-MARCH-06'!$A$2:'2014-MARCH-06'!$A$25,A101)</f>
        <v>0</v>
      </c>
      <c r="I101" s="6">
        <f>COUNTIF('2014-MARCH-07'!$A$2:'2014-MARCH-07'!$A$51,A101)</f>
        <v>0</v>
      </c>
      <c r="J101" s="6">
        <f>COUNTIF('2014-MARCH-08'!$A$2:'2014-MARCH-08'!$A$25,A101)</f>
        <v>0</v>
      </c>
      <c r="K101" s="6">
        <f>COUNTIF('2014-MARCH-09'!$A$2:'2014-MARCH-09'!$A$28,A101)</f>
        <v>0</v>
      </c>
      <c r="L101" s="6">
        <f>COUNTIF('2014-MARCH-10'!$A$2:'2014-MARCH-10'!$A$28,A101)</f>
        <v>0</v>
      </c>
      <c r="M101" s="6">
        <f>COUNTIF('2014-MARCH-11'!$A$2:'2014-MARCH-11'!$A$38,A101)</f>
        <v>0</v>
      </c>
      <c r="N101" s="6">
        <f>COUNTIF('2014-MARCH-30'!$A$2:'2014-MARCH-30'!$A$38,A101)</f>
        <v>0</v>
      </c>
      <c r="O101" s="6">
        <f>COUNTIF('2014-MARCH-31'!$A$2:'2014-MARCH-31'!$A$38,A101)</f>
        <v>0</v>
      </c>
      <c r="P101" s="6"/>
      <c r="Q101" s="6">
        <f t="shared" si="7"/>
        <v>0</v>
      </c>
      <c r="R101" s="6">
        <f t="shared" si="6"/>
        <v>-1</v>
      </c>
    </row>
    <row r="102" spans="1:18">
      <c r="A102" s="46" t="s">
        <v>263</v>
      </c>
      <c r="B102" s="6">
        <v>1</v>
      </c>
      <c r="C102" s="6">
        <v>0</v>
      </c>
      <c r="D102" s="6">
        <f>COUNTIF('2014-MARCH-02'!$A$2:'2014-MARCH-02'!$A$23,A102)</f>
        <v>0</v>
      </c>
      <c r="E102" s="6">
        <f>COUNTIF('2014-MARCH-03'!$A$2:'2014-MARCH-03'!$A$24,A102)</f>
        <v>0</v>
      </c>
      <c r="F102" s="6" t="s">
        <v>280</v>
      </c>
      <c r="G102" s="6">
        <f>COUNTIF('2014-MARCH-05'!$A$2:'2014-MARCH-05'!$A$27,A102)</f>
        <v>0</v>
      </c>
      <c r="H102" s="6">
        <f>COUNTIF('2014-MARCH-06'!$A$2:'2014-MARCH-06'!$A$25,A102)</f>
        <v>0</v>
      </c>
      <c r="I102" s="6">
        <f>COUNTIF('2014-MARCH-07'!$A$2:'2014-MARCH-07'!$A$51,A102)</f>
        <v>0</v>
      </c>
      <c r="J102" s="6">
        <f>COUNTIF('2014-MARCH-08'!$A$2:'2014-MARCH-08'!$A$25,A102)</f>
        <v>0</v>
      </c>
      <c r="K102" s="6">
        <f>COUNTIF('2014-MARCH-09'!$A$2:'2014-MARCH-09'!$A$28,A102)</f>
        <v>0</v>
      </c>
      <c r="L102" s="6">
        <f>COUNTIF('2014-MARCH-10'!$A$2:'2014-MARCH-10'!$A$28,A102)</f>
        <v>0</v>
      </c>
      <c r="M102" s="6">
        <f>COUNTIF('2014-MARCH-11'!$A$2:'2014-MARCH-11'!$A$38,A102)</f>
        <v>0</v>
      </c>
      <c r="N102" s="6">
        <f>COUNTIF('2014-MARCH-30'!$A$2:'2014-MARCH-30'!$A$38,A102)</f>
        <v>0</v>
      </c>
      <c r="O102" s="6">
        <f>COUNTIF('2014-MARCH-31'!$A$2:'2014-MARCH-31'!$A$38,A102)</f>
        <v>0</v>
      </c>
      <c r="P102" s="6"/>
      <c r="Q102" s="6">
        <f t="shared" si="7"/>
        <v>0</v>
      </c>
      <c r="R102" s="6">
        <f t="shared" si="6"/>
        <v>0</v>
      </c>
    </row>
    <row r="103" spans="1:18">
      <c r="A103" s="46" t="s">
        <v>264</v>
      </c>
      <c r="B103" s="6">
        <v>2</v>
      </c>
      <c r="C103" s="6">
        <v>1</v>
      </c>
      <c r="D103" s="6">
        <f>COUNTIF('2014-MARCH-02'!$A$2:'2014-MARCH-02'!$A$23,A103)</f>
        <v>0</v>
      </c>
      <c r="E103" s="6">
        <f>COUNTIF('2014-MARCH-03'!$A$2:'2014-MARCH-03'!$A$24,A103)</f>
        <v>0</v>
      </c>
      <c r="F103" s="6">
        <f>COUNTIF('2014-MARCH-04'!$A$2:'2014-MARCH-04'!$A$24,A103)</f>
        <v>0</v>
      </c>
      <c r="G103" s="6">
        <f>COUNTIF('2014-MARCH-05'!$A$2:'2014-MARCH-05'!$A$27,A103)</f>
        <v>0</v>
      </c>
      <c r="H103" s="6">
        <f>COUNTIF('2014-MARCH-06'!$A$2:'2014-MARCH-06'!$A$25,A103)</f>
        <v>0</v>
      </c>
      <c r="I103" s="6">
        <f>COUNTIF('2014-MARCH-07'!$A$2:'2014-MARCH-07'!$A$51,A103)</f>
        <v>0</v>
      </c>
      <c r="J103" s="6" t="s">
        <v>280</v>
      </c>
      <c r="K103" s="6">
        <f>COUNTIF('2014-MARCH-09'!$A$2:'2014-MARCH-09'!$A$28,A103)</f>
        <v>0</v>
      </c>
      <c r="L103" s="6">
        <f>COUNTIF('2014-MARCH-10'!$A$2:'2014-MARCH-10'!$A$28,A103)</f>
        <v>0</v>
      </c>
      <c r="M103" s="6">
        <f>COUNTIF('2014-MARCH-11'!$A$2:'2014-MARCH-11'!$A$38,A103)</f>
        <v>0</v>
      </c>
      <c r="N103" s="6">
        <f>COUNTIF('2014-MARCH-30'!$A$2:'2014-MARCH-30'!$A$38,A103)</f>
        <v>0</v>
      </c>
      <c r="O103" s="6">
        <f>COUNTIF('2014-MARCH-31'!$A$2:'2014-MARCH-31'!$A$38,A103)</f>
        <v>0</v>
      </c>
      <c r="P103" s="6"/>
      <c r="Q103" s="6">
        <f t="shared" si="7"/>
        <v>0</v>
      </c>
      <c r="R103" s="6">
        <f t="shared" si="6"/>
        <v>-1</v>
      </c>
    </row>
    <row r="104" spans="1:18">
      <c r="A104" s="27" t="s">
        <v>282</v>
      </c>
      <c r="B104" s="6"/>
      <c r="C104" s="6">
        <v>0</v>
      </c>
      <c r="D104" s="6">
        <f>COUNTIF('2014-MARCH-02'!$A$2:'2014-MARCH-02'!$A$23,A104)</f>
        <v>0</v>
      </c>
      <c r="E104" s="6">
        <f>COUNTIF('2014-MARCH-03'!$A$2:'2014-MARCH-03'!$A$24,A104)</f>
        <v>0</v>
      </c>
      <c r="F104" s="6">
        <f>COUNTIF('2014-MARCH-04'!$A$2:'2014-MARCH-04'!$A$24,A104)</f>
        <v>0</v>
      </c>
      <c r="G104" s="6">
        <f>COUNTIF('2014-MARCH-05'!$A$2:'2014-MARCH-05'!$A$27,A104)</f>
        <v>0</v>
      </c>
      <c r="H104" s="6">
        <f>COUNTIF('2014-MARCH-06'!$A$2:'2014-MARCH-06'!$A$25,A104)</f>
        <v>0</v>
      </c>
      <c r="I104" s="6">
        <f>COUNTIF('2014-MARCH-07'!$A$2:'2014-MARCH-07'!$A$51,A104)</f>
        <v>0</v>
      </c>
      <c r="J104" s="6">
        <f>COUNTIF('2014-MARCH-08'!$A$2:'2014-MARCH-08'!$A$25,A104)</f>
        <v>0</v>
      </c>
      <c r="K104" s="6">
        <f>COUNTIF('2014-MARCH-09'!$A$2:'2014-MARCH-09'!$A$28,A104)</f>
        <v>0</v>
      </c>
      <c r="L104" s="6">
        <f>COUNTIF('2014-MARCH-10'!$A$2:'2014-MARCH-10'!$A$28,A104)</f>
        <v>0</v>
      </c>
      <c r="M104" s="6">
        <f>COUNTIF('2014-MARCH-11'!$A$2:'2014-MARCH-11'!$A$38,A104)</f>
        <v>0</v>
      </c>
      <c r="N104" s="6">
        <f>COUNTIF('2014-MARCH-30'!$A$2:'2014-MARCH-30'!$A$38,A104)</f>
        <v>0</v>
      </c>
      <c r="O104" s="6">
        <f>COUNTIF('2014-MARCH-31'!$A$2:'2014-MARCH-31'!$A$38,A104)</f>
        <v>0</v>
      </c>
      <c r="P104" s="6"/>
      <c r="Q104" s="6">
        <f t="shared" si="7"/>
        <v>0</v>
      </c>
      <c r="R104" s="6">
        <f t="shared" si="6"/>
        <v>0</v>
      </c>
    </row>
    <row r="105" spans="1:18">
      <c r="A105" s="47" t="s">
        <v>283</v>
      </c>
      <c r="B105" s="6">
        <v>5</v>
      </c>
      <c r="C105" s="6">
        <v>10</v>
      </c>
      <c r="D105" s="6">
        <f>COUNTIF('2014-MARCH-02'!$A$2:'2014-MARCH-02'!$A$23,A105)</f>
        <v>2</v>
      </c>
      <c r="E105" s="6">
        <f>COUNTIF('2014-MARCH-03'!$A$2:'2014-MARCH-03'!$A$24,A105)</f>
        <v>2</v>
      </c>
      <c r="F105" s="6">
        <f>COUNTIF('2014-MARCH-04'!$A$2:'2014-MARCH-04'!$A$24,A105)</f>
        <v>2</v>
      </c>
      <c r="G105" s="6">
        <f>COUNTIF('2014-MARCH-05'!$A$2:'2014-MARCH-05'!$A$27,A105)</f>
        <v>2</v>
      </c>
      <c r="H105" s="6">
        <f>COUNTIF('2014-MARCH-06'!$A$2:'2014-MARCH-06'!$A$25,A105)</f>
        <v>2</v>
      </c>
      <c r="I105" s="6">
        <f>COUNTIF('2014-MARCH-07'!$A$2:'2014-MARCH-07'!$A$51,A105)</f>
        <v>0</v>
      </c>
      <c r="J105" s="6">
        <f>COUNTIF('2014-MARCH-08'!$A$2:'2014-MARCH-08'!$A$25,A105)</f>
        <v>0</v>
      </c>
      <c r="K105" s="6">
        <f>COUNTIF('2014-MARCH-09'!$A$2:'2014-MARCH-09'!$A$28,A105)</f>
        <v>0</v>
      </c>
      <c r="L105" s="6">
        <f>COUNTIF('2014-MARCH-10'!$A$2:'2014-MARCH-10'!$A$28,A105)</f>
        <v>0</v>
      </c>
      <c r="M105" s="6">
        <f>COUNTIF('2014-MARCH-11'!$A$2:'2014-MARCH-11'!$A$38,A105)</f>
        <v>0</v>
      </c>
      <c r="N105" s="6">
        <f>COUNTIF('2014-MARCH-30'!$A$2:'2014-MARCH-30'!$A$38,A105)</f>
        <v>0</v>
      </c>
      <c r="O105" s="6">
        <f>COUNTIF('2014-MARCH-31'!$A$2:'2014-MARCH-31'!$A$38,A105)</f>
        <v>0</v>
      </c>
      <c r="P105" s="6"/>
      <c r="Q105" s="6">
        <f t="shared" si="7"/>
        <v>10</v>
      </c>
      <c r="R105" s="6">
        <f t="shared" si="6"/>
        <v>0</v>
      </c>
    </row>
    <row r="106" spans="1:18">
      <c r="A106" s="47" t="s">
        <v>284</v>
      </c>
      <c r="B106" s="6">
        <v>4</v>
      </c>
      <c r="C106" s="6">
        <v>4</v>
      </c>
      <c r="D106" s="6">
        <f>COUNTIF('2014-MARCH-02'!$A$2:'2014-MARCH-02'!$A$23,A106)</f>
        <v>1</v>
      </c>
      <c r="E106" s="6">
        <f>COUNTIF('2014-MARCH-03'!$A$2:'2014-MARCH-03'!$A$24,A106)</f>
        <v>0</v>
      </c>
      <c r="F106" s="6">
        <f>COUNTIF('2014-MARCH-04'!$A$2:'2014-MARCH-04'!$A$24,A106)</f>
        <v>1</v>
      </c>
      <c r="G106" s="6">
        <f>COUNTIF('2014-MARCH-05'!$A$2:'2014-MARCH-05'!$A$27,A106)</f>
        <v>0</v>
      </c>
      <c r="H106" s="6">
        <f>COUNTIF('2014-MARCH-06'!$A$2:'2014-MARCH-06'!$A$25,A106)</f>
        <v>1</v>
      </c>
      <c r="I106" s="6">
        <f>COUNTIF('2014-MARCH-07'!$A$2:'2014-MARCH-07'!$A$51,A106)</f>
        <v>0</v>
      </c>
      <c r="J106" s="6">
        <f>COUNTIF('2014-MARCH-08'!$A$2:'2014-MARCH-08'!$A$25,A106)</f>
        <v>1</v>
      </c>
      <c r="K106" s="6">
        <f>COUNTIF('2014-MARCH-09'!$A$2:'2014-MARCH-09'!$A$28,A106)</f>
        <v>0</v>
      </c>
      <c r="L106" s="6">
        <f>COUNTIF('2014-MARCH-10'!$A$2:'2014-MARCH-10'!$A$28,A106)</f>
        <v>0</v>
      </c>
      <c r="M106" s="6">
        <f>COUNTIF('2014-MARCH-11'!$A$2:'2014-MARCH-11'!$A$38,A106)</f>
        <v>0</v>
      </c>
      <c r="N106" s="6">
        <f>COUNTIF('2014-MARCH-30'!$A$2:'2014-MARCH-30'!$A$38,A106)</f>
        <v>0</v>
      </c>
      <c r="O106" s="6">
        <f>COUNTIF('2014-MARCH-31'!$A$2:'2014-MARCH-31'!$A$38,A106)</f>
        <v>0</v>
      </c>
      <c r="P106" s="6"/>
      <c r="Q106" s="6">
        <f t="shared" si="7"/>
        <v>4</v>
      </c>
      <c r="R106" s="6">
        <f t="shared" si="6"/>
        <v>0</v>
      </c>
    </row>
    <row r="107" spans="1:18">
      <c r="A107" s="47" t="s">
        <v>285</v>
      </c>
      <c r="B107" s="6">
        <v>4</v>
      </c>
      <c r="C107" s="6">
        <v>4</v>
      </c>
      <c r="D107" s="6">
        <f>COUNTIF('2014-MARCH-02'!$A$2:'2014-MARCH-02'!$A$23,A107)</f>
        <v>0</v>
      </c>
      <c r="E107" s="6">
        <f>COUNTIF('2014-MARCH-03'!$A$2:'2014-MARCH-03'!$A$24,A107)</f>
        <v>1</v>
      </c>
      <c r="F107" s="6">
        <f>COUNTIF('2014-MARCH-04'!$A$2:'2014-MARCH-04'!$A$24,A107)</f>
        <v>0</v>
      </c>
      <c r="G107" s="6">
        <f>COUNTIF('2014-MARCH-05'!$A$2:'2014-MARCH-05'!$A$27,A107)</f>
        <v>1</v>
      </c>
      <c r="H107" s="6">
        <f>COUNTIF('2014-MARCH-06'!$A$2:'2014-MARCH-06'!$A$25,A107)</f>
        <v>0</v>
      </c>
      <c r="I107" s="6">
        <f>COUNTIF('2014-MARCH-07'!$A$2:'2014-MARCH-07'!$A$51,A107)</f>
        <v>0</v>
      </c>
      <c r="J107" s="6">
        <f>COUNTIF('2014-MARCH-08'!$A$2:'2014-MARCH-08'!$A$25,A107)</f>
        <v>1</v>
      </c>
      <c r="K107" s="6">
        <f>COUNTIF('2014-MARCH-09'!$A$2:'2014-MARCH-09'!$A$28,A107)</f>
        <v>0</v>
      </c>
      <c r="L107" s="6">
        <f>COUNTIF('2014-MARCH-10'!$A$2:'2014-MARCH-10'!$A$28,A107)</f>
        <v>0</v>
      </c>
      <c r="M107" s="6">
        <f>COUNTIF('2014-MARCH-11'!$A$2:'2014-MARCH-11'!$A$38,A107)</f>
        <v>0</v>
      </c>
      <c r="N107" s="6">
        <f>COUNTIF('2014-MARCH-30'!$A$2:'2014-MARCH-30'!$A$38,A107)</f>
        <v>0</v>
      </c>
      <c r="O107" s="6">
        <f>COUNTIF('2014-MARCH-31'!$A$2:'2014-MARCH-31'!$A$38,A107)</f>
        <v>0</v>
      </c>
      <c r="P107" s="6"/>
      <c r="Q107" s="6">
        <f t="shared" si="7"/>
        <v>3</v>
      </c>
      <c r="R107" s="6">
        <f t="shared" si="6"/>
        <v>-1</v>
      </c>
    </row>
    <row r="108" spans="1:18">
      <c r="A108" s="47" t="s">
        <v>286</v>
      </c>
      <c r="B108" s="6"/>
      <c r="C108" s="6">
        <v>0</v>
      </c>
      <c r="D108" s="6">
        <f>COUNTIF('2014-MARCH-02'!$A$2:'2014-MARCH-02'!$A$23,A108)</f>
        <v>0</v>
      </c>
      <c r="E108" s="6">
        <f>COUNTIF('2014-MARCH-03'!$A$2:'2014-MARCH-03'!$A$24,A108)</f>
        <v>0</v>
      </c>
      <c r="F108" s="6">
        <f>COUNTIF('2014-MARCH-04'!$A$2:'2014-MARCH-04'!$A$24,A108)</f>
        <v>0</v>
      </c>
      <c r="G108" s="6">
        <f>COUNTIF('2014-MARCH-05'!$A$2:'2014-MARCH-05'!$A$27,A108)</f>
        <v>0</v>
      </c>
      <c r="H108" s="6">
        <f>COUNTIF('2014-MARCH-06'!$A$2:'2014-MARCH-06'!$A$25,A108)</f>
        <v>0</v>
      </c>
      <c r="I108" s="6">
        <f>COUNTIF('2014-MARCH-07'!$A$2:'2014-MARCH-07'!$A$51,A108)</f>
        <v>0</v>
      </c>
      <c r="J108" s="6">
        <f>COUNTIF('2014-MARCH-08'!$A$2:'2014-MARCH-08'!$A$25,A108)</f>
        <v>0</v>
      </c>
      <c r="K108" s="6">
        <f>COUNTIF('2014-MARCH-09'!$A$2:'2014-MARCH-09'!$A$28,A108)</f>
        <v>0</v>
      </c>
      <c r="L108" s="6">
        <f>COUNTIF('2014-MARCH-10'!$A$2:'2014-MARCH-10'!$A$28,A108)</f>
        <v>0</v>
      </c>
      <c r="M108" s="6">
        <f>COUNTIF('2014-MARCH-11'!$A$2:'2014-MARCH-11'!$A$38,A108)</f>
        <v>0</v>
      </c>
      <c r="N108" s="6">
        <f>COUNTIF('2014-MARCH-30'!$A$2:'2014-MARCH-30'!$A$38,A108)</f>
        <v>0</v>
      </c>
      <c r="O108" s="6">
        <f>COUNTIF('2014-MARCH-31'!$A$2:'2014-MARCH-31'!$A$38,A108)</f>
        <v>0</v>
      </c>
      <c r="P108" s="6"/>
      <c r="Q108" s="6">
        <f t="shared" si="7"/>
        <v>0</v>
      </c>
      <c r="R108" s="6">
        <f t="shared" si="6"/>
        <v>0</v>
      </c>
    </row>
    <row r="109" spans="1:18">
      <c r="A109" s="47" t="s">
        <v>287</v>
      </c>
      <c r="B109" s="6"/>
      <c r="C109" s="6">
        <v>0</v>
      </c>
      <c r="D109" s="6">
        <f>COUNTIF('2014-MARCH-02'!$A$2:'2014-MARCH-02'!$A$23,A109)</f>
        <v>0</v>
      </c>
      <c r="E109" s="6">
        <f>COUNTIF('2014-MARCH-03'!$A$2:'2014-MARCH-03'!$A$24,A109)</f>
        <v>0</v>
      </c>
      <c r="F109" s="6">
        <f>COUNTIF('2014-MARCH-04'!$A$2:'2014-MARCH-04'!$A$24,A109)</f>
        <v>0</v>
      </c>
      <c r="G109" s="6">
        <f>COUNTIF('2014-MARCH-05'!$A$2:'2014-MARCH-05'!$A$27,A109)</f>
        <v>0</v>
      </c>
      <c r="H109" s="6">
        <f>COUNTIF('2014-MARCH-06'!$A$2:'2014-MARCH-06'!$A$25,A109)</f>
        <v>0</v>
      </c>
      <c r="I109" s="6">
        <f>COUNTIF('2014-MARCH-07'!$A$2:'2014-MARCH-07'!$A$51,A109)</f>
        <v>0</v>
      </c>
      <c r="J109" s="6">
        <f>COUNTIF('2014-MARCH-08'!$A$2:'2014-MARCH-08'!$A$25,A109)</f>
        <v>0</v>
      </c>
      <c r="K109" s="6">
        <f>COUNTIF('2014-MARCH-09'!$A$2:'2014-MARCH-09'!$A$28,A109)</f>
        <v>0</v>
      </c>
      <c r="L109" s="6">
        <f>COUNTIF('2014-MARCH-10'!$A$2:'2014-MARCH-10'!$A$28,A109)</f>
        <v>0</v>
      </c>
      <c r="M109" s="6">
        <f>COUNTIF('2014-MARCH-11'!$A$2:'2014-MARCH-11'!$A$38,A109)</f>
        <v>0</v>
      </c>
      <c r="N109" s="6">
        <f>COUNTIF('2014-MARCH-30'!$A$2:'2014-MARCH-30'!$A$38,A109)</f>
        <v>0</v>
      </c>
      <c r="O109" s="6">
        <f>COUNTIF('2014-MARCH-31'!$A$2:'2014-MARCH-31'!$A$38,A109)</f>
        <v>0</v>
      </c>
      <c r="P109" s="6"/>
      <c r="Q109" s="6">
        <f t="shared" si="7"/>
        <v>0</v>
      </c>
      <c r="R109" s="6">
        <f t="shared" si="6"/>
        <v>0</v>
      </c>
    </row>
    <row r="110" spans="1:18">
      <c r="A110" s="47" t="s">
        <v>288</v>
      </c>
      <c r="B110" s="6"/>
      <c r="C110" s="6">
        <v>0</v>
      </c>
      <c r="D110" s="6">
        <f>COUNTIF('2014-MARCH-02'!$A$2:'2014-MARCH-02'!$A$23,A110)</f>
        <v>0</v>
      </c>
      <c r="E110" s="6">
        <f>COUNTIF('2014-MARCH-03'!$A$2:'2014-MARCH-03'!$A$24,A110)</f>
        <v>0</v>
      </c>
      <c r="F110" s="6">
        <f>COUNTIF('2014-MARCH-04'!$A$2:'2014-MARCH-04'!$A$24,A110)</f>
        <v>0</v>
      </c>
      <c r="G110" s="6">
        <f>COUNTIF('2014-MARCH-05'!$A$2:'2014-MARCH-05'!$A$27,A110)</f>
        <v>0</v>
      </c>
      <c r="H110" s="6">
        <f>COUNTIF('2014-MARCH-06'!$A$2:'2014-MARCH-06'!$A$25,A110)</f>
        <v>0</v>
      </c>
      <c r="I110" s="6">
        <f>COUNTIF('2014-MARCH-07'!$A$2:'2014-MARCH-07'!$A$51,A110)</f>
        <v>0</v>
      </c>
      <c r="J110" s="6">
        <f>COUNTIF('2014-MARCH-08'!$A$2:'2014-MARCH-08'!$A$25,A110)</f>
        <v>0</v>
      </c>
      <c r="K110" s="6">
        <f>COUNTIF('2014-MARCH-09'!$A$2:'2014-MARCH-09'!$A$28,A110)</f>
        <v>0</v>
      </c>
      <c r="L110" s="6">
        <f>COUNTIF('2014-MARCH-10'!$A$2:'2014-MARCH-10'!$A$28,A110)</f>
        <v>0</v>
      </c>
      <c r="M110" s="6">
        <f>COUNTIF('2014-MARCH-11'!$A$2:'2014-MARCH-11'!$A$38,A110)</f>
        <v>0</v>
      </c>
      <c r="N110" s="6">
        <f>COUNTIF('2014-MARCH-30'!$A$2:'2014-MARCH-30'!$A$38,A110)</f>
        <v>0</v>
      </c>
      <c r="O110" s="6">
        <f>COUNTIF('2014-MARCH-31'!$A$2:'2014-MARCH-31'!$A$38,A110)</f>
        <v>0</v>
      </c>
      <c r="P110" s="6"/>
      <c r="Q110" s="6">
        <f t="shared" si="7"/>
        <v>0</v>
      </c>
      <c r="R110" s="6">
        <f t="shared" si="6"/>
        <v>0</v>
      </c>
    </row>
    <row r="111" spans="1:18">
      <c r="A111" s="47" t="s">
        <v>289</v>
      </c>
      <c r="B111" s="6">
        <v>4</v>
      </c>
      <c r="C111" s="6">
        <v>4</v>
      </c>
      <c r="D111" s="6">
        <f>COUNTIF('2014-MARCH-02'!$A$2:'2014-MARCH-02'!$A$23,A111)</f>
        <v>1</v>
      </c>
      <c r="E111" s="6">
        <f>COUNTIF('2014-MARCH-03'!$A$2:'2014-MARCH-03'!$A$24,A111)</f>
        <v>0</v>
      </c>
      <c r="F111" s="6">
        <f>COUNTIF('2014-MARCH-04'!$A$2:'2014-MARCH-04'!$A$24,A111)</f>
        <v>1</v>
      </c>
      <c r="G111" s="6">
        <f>COUNTIF('2014-MARCH-05'!$A$2:'2014-MARCH-05'!$A$27,A111)</f>
        <v>0</v>
      </c>
      <c r="H111" s="6">
        <f>COUNTIF('2014-MARCH-06'!$A$2:'2014-MARCH-06'!$A$25,A111)</f>
        <v>1</v>
      </c>
      <c r="I111" s="6">
        <f>COUNTIF('2014-MARCH-07'!$A$2:'2014-MARCH-07'!$A$51,A111)</f>
        <v>0</v>
      </c>
      <c r="J111" s="6">
        <f>COUNTIF('2014-MARCH-08'!$A$2:'2014-MARCH-08'!$A$25,A111)</f>
        <v>1</v>
      </c>
      <c r="K111" s="6">
        <f>COUNTIF('2014-MARCH-09'!$A$2:'2014-MARCH-09'!$A$28,A111)</f>
        <v>0</v>
      </c>
      <c r="L111" s="6">
        <f>COUNTIF('2014-MARCH-10'!$A$2:'2014-MARCH-10'!$A$28,A111)</f>
        <v>0</v>
      </c>
      <c r="M111" s="6">
        <f>COUNTIF('2014-MARCH-11'!$A$2:'2014-MARCH-11'!$A$38,A111)</f>
        <v>0</v>
      </c>
      <c r="N111" s="6">
        <f>COUNTIF('2014-MARCH-30'!$A$2:'2014-MARCH-30'!$A$38,A111)</f>
        <v>0</v>
      </c>
      <c r="O111" s="6">
        <f>COUNTIF('2014-MARCH-31'!$A$2:'2014-MARCH-31'!$A$38,A111)</f>
        <v>0</v>
      </c>
      <c r="P111" s="6"/>
      <c r="Q111" s="6">
        <f t="shared" si="7"/>
        <v>4</v>
      </c>
      <c r="R111" s="6">
        <f t="shared" si="6"/>
        <v>0</v>
      </c>
    </row>
    <row r="112" spans="1:18">
      <c r="A112" s="47" t="s">
        <v>290</v>
      </c>
      <c r="B112" s="6">
        <v>4</v>
      </c>
      <c r="C112" s="6">
        <v>1</v>
      </c>
      <c r="D112" s="6">
        <f>COUNTIF('2014-MARCH-02'!$A$2:'2014-MARCH-02'!$A$23,A112)</f>
        <v>0</v>
      </c>
      <c r="E112" s="6">
        <f>COUNTIF('2014-MARCH-03'!$A$2:'2014-MARCH-03'!$A$24,A112)</f>
        <v>0</v>
      </c>
      <c r="F112" s="6">
        <f>COUNTIF('2014-MARCH-04'!$A$2:'2014-MARCH-04'!$A$24,A112)</f>
        <v>0</v>
      </c>
      <c r="G112" s="6">
        <f>COUNTIF('2014-MARCH-05'!$A$2:'2014-MARCH-05'!$A$27,A112)</f>
        <v>0</v>
      </c>
      <c r="H112" s="6">
        <f>COUNTIF('2014-MARCH-06'!$A$2:'2014-MARCH-06'!$A$25,A112)</f>
        <v>0</v>
      </c>
      <c r="I112" s="6">
        <f>COUNTIF('2014-MARCH-07'!$A$2:'2014-MARCH-07'!$A$51,A112)</f>
        <v>0</v>
      </c>
      <c r="J112" s="6">
        <f>COUNTIF('2014-MARCH-08'!$A$2:'2014-MARCH-08'!$A$25,A112)</f>
        <v>0</v>
      </c>
      <c r="K112" s="6">
        <f>COUNTIF('2014-MARCH-09'!$A$2:'2014-MARCH-09'!$A$28,A112)</f>
        <v>0</v>
      </c>
      <c r="L112" s="6">
        <f>COUNTIF('2014-MARCH-10'!$A$2:'2014-MARCH-10'!$A$28,A112)</f>
        <v>0</v>
      </c>
      <c r="M112" s="6">
        <f>COUNTIF('2014-MARCH-11'!$A$2:'2014-MARCH-11'!$A$38,A112)</f>
        <v>0</v>
      </c>
      <c r="N112" s="6">
        <f>COUNTIF('2014-MARCH-30'!$A$2:'2014-MARCH-30'!$A$38,A112)</f>
        <v>0</v>
      </c>
      <c r="O112" s="6">
        <f>COUNTIF('2014-MARCH-31'!$A$2:'2014-MARCH-31'!$A$38,A112)</f>
        <v>0</v>
      </c>
      <c r="P112" s="6"/>
      <c r="Q112" s="6">
        <f t="shared" si="7"/>
        <v>0</v>
      </c>
      <c r="R112" s="6">
        <f t="shared" si="6"/>
        <v>-1</v>
      </c>
    </row>
    <row r="113" spans="1:18">
      <c r="A113" s="47" t="s">
        <v>291</v>
      </c>
      <c r="B113" s="6">
        <v>4</v>
      </c>
      <c r="C113" s="6">
        <v>5</v>
      </c>
      <c r="D113" s="6">
        <f>COUNTIF('2014-MARCH-02'!$A$2:'2014-MARCH-02'!$A$23,A113)</f>
        <v>0</v>
      </c>
      <c r="E113" s="6">
        <f>COUNTIF('2014-MARCH-03'!$A$2:'2014-MARCH-03'!$A$24,A113)</f>
        <v>1</v>
      </c>
      <c r="F113" s="6">
        <f>COUNTIF('2014-MARCH-04'!$A$2:'2014-MARCH-04'!$A$24,A113)</f>
        <v>0</v>
      </c>
      <c r="G113" s="6">
        <f>COUNTIF('2014-MARCH-05'!$A$2:'2014-MARCH-05'!$A$27,A113)</f>
        <v>1</v>
      </c>
      <c r="H113" s="6">
        <f>COUNTIF('2014-MARCH-06'!$A$2:'2014-MARCH-06'!$A$25,A113)</f>
        <v>0</v>
      </c>
      <c r="I113" s="6">
        <f>COUNTIF('2014-MARCH-07'!$A$2:'2014-MARCH-07'!$A$51,A113)</f>
        <v>0</v>
      </c>
      <c r="J113" s="6">
        <f>COUNTIF('2014-MARCH-08'!$A$2:'2014-MARCH-08'!$A$25,A113)</f>
        <v>1</v>
      </c>
      <c r="K113" s="6">
        <f>COUNTIF('2014-MARCH-09'!$A$2:'2014-MARCH-09'!$A$28,A113)</f>
        <v>0</v>
      </c>
      <c r="L113" s="6">
        <f>COUNTIF('2014-MARCH-10'!$A$2:'2014-MARCH-10'!$A$28,A113)</f>
        <v>0</v>
      </c>
      <c r="M113" s="6">
        <f>COUNTIF('2014-MARCH-11'!$A$2:'2014-MARCH-11'!$A$38,A113)</f>
        <v>0</v>
      </c>
      <c r="N113" s="6">
        <f>COUNTIF('2014-MARCH-30'!$A$2:'2014-MARCH-30'!$A$38,A113)</f>
        <v>0</v>
      </c>
      <c r="O113" s="6">
        <f>COUNTIF('2014-MARCH-31'!$A$2:'2014-MARCH-31'!$A$38,A113)</f>
        <v>0</v>
      </c>
      <c r="P113" s="6"/>
      <c r="Q113" s="6">
        <f t="shared" si="7"/>
        <v>3</v>
      </c>
      <c r="R113" s="6">
        <f t="shared" si="6"/>
        <v>-2</v>
      </c>
    </row>
    <row r="114" spans="1:18">
      <c r="A114" s="48" t="s">
        <v>292</v>
      </c>
      <c r="B114" s="6">
        <v>5</v>
      </c>
      <c r="C114" s="6">
        <v>5</v>
      </c>
      <c r="D114" s="6">
        <f>COUNTIF('2014-MARCH-02'!$A$2:'2014-MARCH-02'!$A$23,A114)</f>
        <v>0</v>
      </c>
      <c r="E114" s="6">
        <f>COUNTIF('2014-MARCH-03'!$A$2:'2014-MARCH-03'!$A$24,A114)</f>
        <v>1</v>
      </c>
      <c r="F114" s="6">
        <f>COUNTIF('2014-MARCH-04'!$A$2:'2014-MARCH-04'!$A$24,A114)</f>
        <v>1</v>
      </c>
      <c r="G114" s="6">
        <f>COUNTIF('2014-MARCH-05'!$A$2:'2014-MARCH-05'!$A$27,A114)</f>
        <v>0</v>
      </c>
      <c r="H114" s="6">
        <f>COUNTIF('2014-MARCH-06'!$A$2:'2014-MARCH-06'!$A$25,A114)</f>
        <v>1</v>
      </c>
      <c r="I114" s="6">
        <f>COUNTIF('2014-MARCH-07'!$A$2:'2014-MARCH-07'!$A$51,A114)</f>
        <v>0</v>
      </c>
      <c r="J114" s="6">
        <f>COUNTIF('2014-MARCH-08'!$A$2:'2014-MARCH-08'!$A$25,A114)</f>
        <v>0</v>
      </c>
      <c r="K114" s="6">
        <f>COUNTIF('2014-MARCH-09'!$A$2:'2014-MARCH-09'!$A$28,A114)</f>
        <v>0</v>
      </c>
      <c r="L114" s="6">
        <f>COUNTIF('2014-MARCH-10'!$A$2:'2014-MARCH-10'!$A$28,A114)</f>
        <v>0</v>
      </c>
      <c r="M114" s="6">
        <f>COUNTIF('2014-MARCH-11'!$A$2:'2014-MARCH-11'!$A$38,A114)</f>
        <v>0</v>
      </c>
      <c r="N114" s="6">
        <f>COUNTIF('2014-MARCH-30'!$A$2:'2014-MARCH-30'!$A$38,A114)</f>
        <v>0</v>
      </c>
      <c r="O114" s="6">
        <f>COUNTIF('2014-MARCH-31'!$A$2:'2014-MARCH-31'!$A$38,A114)</f>
        <v>0</v>
      </c>
      <c r="P114" s="6"/>
      <c r="Q114" s="6">
        <f t="shared" si="7"/>
        <v>3</v>
      </c>
      <c r="R114" s="6">
        <f t="shared" si="6"/>
        <v>-2</v>
      </c>
    </row>
    <row r="115" spans="1:18">
      <c r="A115" s="48" t="s">
        <v>293</v>
      </c>
      <c r="B115" s="6">
        <v>5</v>
      </c>
      <c r="C115" s="6">
        <v>5</v>
      </c>
      <c r="D115" s="6">
        <f>COUNTIF('2014-MARCH-02'!$A$2:'2014-MARCH-02'!$A$23,A115)</f>
        <v>0</v>
      </c>
      <c r="E115" s="6">
        <f>COUNTIF('2014-MARCH-03'!$A$2:'2014-MARCH-03'!$A$24,A115)</f>
        <v>1</v>
      </c>
      <c r="F115" s="6">
        <f>COUNTIF('2014-MARCH-04'!$A$2:'2014-MARCH-04'!$A$24,A115)</f>
        <v>1</v>
      </c>
      <c r="G115" s="6">
        <f>COUNTIF('2014-MARCH-05'!$A$2:'2014-MARCH-05'!$A$27,A115)</f>
        <v>0</v>
      </c>
      <c r="H115" s="6">
        <f>COUNTIF('2014-MARCH-06'!$A$2:'2014-MARCH-06'!$A$25,A115)</f>
        <v>1</v>
      </c>
      <c r="I115" s="6">
        <f>COUNTIF('2014-MARCH-07'!$A$2:'2014-MARCH-07'!$A$51,A115)</f>
        <v>0</v>
      </c>
      <c r="J115" s="6">
        <f>COUNTIF('2014-MARCH-08'!$A$2:'2014-MARCH-08'!$A$25,A115)</f>
        <v>0</v>
      </c>
      <c r="K115" s="6">
        <f>COUNTIF('2014-MARCH-09'!$A$2:'2014-MARCH-09'!$A$28,A115)</f>
        <v>0</v>
      </c>
      <c r="L115" s="6">
        <f>COUNTIF('2014-MARCH-10'!$A$2:'2014-MARCH-10'!$A$28,A115)</f>
        <v>0</v>
      </c>
      <c r="M115" s="6">
        <f>COUNTIF('2014-MARCH-11'!$A$2:'2014-MARCH-11'!$A$38,A115)</f>
        <v>0</v>
      </c>
      <c r="N115" s="6">
        <f>COUNTIF('2014-MARCH-30'!$A$2:'2014-MARCH-30'!$A$38,A115)</f>
        <v>0</v>
      </c>
      <c r="O115" s="6">
        <f>COUNTIF('2014-MARCH-31'!$A$2:'2014-MARCH-31'!$A$38,A115)</f>
        <v>0</v>
      </c>
      <c r="P115" s="6"/>
      <c r="Q115" s="6">
        <f t="shared" si="7"/>
        <v>3</v>
      </c>
      <c r="R115" s="6">
        <f t="shared" si="6"/>
        <v>-2</v>
      </c>
    </row>
    <row r="116" spans="1:18">
      <c r="A116" s="48" t="s">
        <v>294</v>
      </c>
      <c r="B116" s="6">
        <v>5</v>
      </c>
      <c r="C116" s="6">
        <v>5</v>
      </c>
      <c r="D116" s="6">
        <f>COUNTIF('2014-MARCH-02'!$A$2:'2014-MARCH-02'!$A$23,A116)</f>
        <v>0</v>
      </c>
      <c r="E116" s="6">
        <f>COUNTIF('2014-MARCH-03'!$A$2:'2014-MARCH-03'!$A$24,A116)</f>
        <v>1</v>
      </c>
      <c r="F116" s="6">
        <f>COUNTIF('2014-MARCH-04'!$A$2:'2014-MARCH-04'!$A$24,A116)</f>
        <v>1</v>
      </c>
      <c r="G116" s="6">
        <f>COUNTIF('2014-MARCH-05'!$A$2:'2014-MARCH-05'!$A$27,A116)</f>
        <v>0</v>
      </c>
      <c r="H116" s="6">
        <f>COUNTIF('2014-MARCH-06'!$A$2:'2014-MARCH-06'!$A$25,A116)</f>
        <v>1</v>
      </c>
      <c r="I116" s="6">
        <f>COUNTIF('2014-MARCH-07'!$A$2:'2014-MARCH-07'!$A$51,A116)</f>
        <v>0</v>
      </c>
      <c r="J116" s="6">
        <f>COUNTIF('2014-MARCH-08'!$A$2:'2014-MARCH-08'!$A$25,A116)</f>
        <v>0</v>
      </c>
      <c r="K116" s="6">
        <f>COUNTIF('2014-MARCH-09'!$A$2:'2014-MARCH-09'!$A$28,A116)</f>
        <v>0</v>
      </c>
      <c r="L116" s="6">
        <f>COUNTIF('2014-MARCH-10'!$A$2:'2014-MARCH-10'!$A$28,A116)</f>
        <v>0</v>
      </c>
      <c r="M116" s="6">
        <f>COUNTIF('2014-MARCH-11'!$A$2:'2014-MARCH-11'!$A$38,A116)</f>
        <v>0</v>
      </c>
      <c r="N116" s="6">
        <f>COUNTIF('2014-MARCH-30'!$A$2:'2014-MARCH-30'!$A$38,A116)</f>
        <v>0</v>
      </c>
      <c r="O116" s="6">
        <f>COUNTIF('2014-MARCH-31'!$A$2:'2014-MARCH-31'!$A$38,A116)</f>
        <v>0</v>
      </c>
      <c r="P116" s="6"/>
      <c r="Q116" s="6">
        <f t="shared" si="7"/>
        <v>3</v>
      </c>
      <c r="R116" s="6">
        <f t="shared" si="6"/>
        <v>-2</v>
      </c>
    </row>
    <row r="117" spans="1:18">
      <c r="A117" s="48" t="s">
        <v>295</v>
      </c>
      <c r="B117" s="6">
        <v>5</v>
      </c>
      <c r="C117" s="6">
        <v>5</v>
      </c>
      <c r="D117" s="6">
        <f>COUNTIF('2014-MARCH-02'!$A$2:'2014-MARCH-02'!$A$23,A117)</f>
        <v>1</v>
      </c>
      <c r="E117" s="6">
        <f>COUNTIF('2014-MARCH-03'!$A$2:'2014-MARCH-03'!$A$24,A117)</f>
        <v>0</v>
      </c>
      <c r="F117" s="6">
        <f>COUNTIF('2014-MARCH-04'!$A$2:'2014-MARCH-04'!$A$24,A117)</f>
        <v>0</v>
      </c>
      <c r="G117" s="6">
        <f>COUNTIF('2014-MARCH-05'!$A$2:'2014-MARCH-05'!$A$27,A117)</f>
        <v>1</v>
      </c>
      <c r="H117" s="6">
        <f>COUNTIF('2014-MARCH-06'!$A$2:'2014-MARCH-06'!$A$25,A117)</f>
        <v>0</v>
      </c>
      <c r="I117" s="6">
        <f>COUNTIF('2014-MARCH-07'!$A$2:'2014-MARCH-07'!$A$51,A117)</f>
        <v>1</v>
      </c>
      <c r="J117" s="6">
        <f>COUNTIF('2014-MARCH-08'!$A$2:'2014-MARCH-08'!$A$25,A117)</f>
        <v>1</v>
      </c>
      <c r="K117" s="6">
        <f>COUNTIF('2014-MARCH-09'!$A$2:'2014-MARCH-09'!$A$28,A117)</f>
        <v>0</v>
      </c>
      <c r="L117" s="6">
        <f>COUNTIF('2014-MARCH-10'!$A$2:'2014-MARCH-10'!$A$28,A117)</f>
        <v>0</v>
      </c>
      <c r="M117" s="6">
        <f>COUNTIF('2014-MARCH-11'!$A$2:'2014-MARCH-11'!$A$38,A117)</f>
        <v>0</v>
      </c>
      <c r="N117" s="6">
        <f>COUNTIF('2014-MARCH-30'!$A$2:'2014-MARCH-30'!$A$38,A117)</f>
        <v>0</v>
      </c>
      <c r="O117" s="6">
        <f>COUNTIF('2014-MARCH-31'!$A$2:'2014-MARCH-31'!$A$38,A117)</f>
        <v>0</v>
      </c>
      <c r="P117" s="6"/>
      <c r="Q117" s="6">
        <f t="shared" si="7"/>
        <v>4</v>
      </c>
      <c r="R117" s="6">
        <f t="shared" si="6"/>
        <v>-1</v>
      </c>
    </row>
    <row r="118" spans="1:18">
      <c r="A118" s="48" t="s">
        <v>296</v>
      </c>
      <c r="B118" s="6">
        <v>5</v>
      </c>
      <c r="C118" s="6">
        <v>5</v>
      </c>
      <c r="D118" s="6">
        <f>COUNTIF('2014-MARCH-02'!$A$2:'2014-MARCH-02'!$A$23,A118)</f>
        <v>1</v>
      </c>
      <c r="E118" s="6">
        <f>COUNTIF('2014-MARCH-03'!$A$2:'2014-MARCH-03'!$A$24,A118)</f>
        <v>0</v>
      </c>
      <c r="F118" s="6">
        <f>COUNTIF('2014-MARCH-04'!$A$2:'2014-MARCH-04'!$A$24,A118)</f>
        <v>0</v>
      </c>
      <c r="G118" s="6">
        <f>COUNTIF('2014-MARCH-05'!$A$2:'2014-MARCH-05'!$A$27,A118)</f>
        <v>1</v>
      </c>
      <c r="H118" s="6">
        <f>COUNTIF('2014-MARCH-06'!$A$2:'2014-MARCH-06'!$A$25,A118)</f>
        <v>0</v>
      </c>
      <c r="I118" s="6">
        <f>COUNTIF('2014-MARCH-07'!$A$2:'2014-MARCH-07'!$A$51,A118)</f>
        <v>1</v>
      </c>
      <c r="J118" s="6">
        <f>COUNTIF('2014-MARCH-08'!$A$2:'2014-MARCH-08'!$A$25,A118)</f>
        <v>1</v>
      </c>
      <c r="K118" s="6">
        <f>COUNTIF('2014-MARCH-09'!$A$2:'2014-MARCH-09'!$A$28,A118)</f>
        <v>0</v>
      </c>
      <c r="L118" s="6">
        <f>COUNTIF('2014-MARCH-10'!$A$2:'2014-MARCH-10'!$A$28,A118)</f>
        <v>0</v>
      </c>
      <c r="M118" s="6">
        <f>COUNTIF('2014-MARCH-11'!$A$2:'2014-MARCH-11'!$A$38,A118)</f>
        <v>0</v>
      </c>
      <c r="N118" s="6">
        <f>COUNTIF('2014-MARCH-30'!$A$2:'2014-MARCH-30'!$A$38,A118)</f>
        <v>0</v>
      </c>
      <c r="O118" s="6">
        <f>COUNTIF('2014-MARCH-31'!$A$2:'2014-MARCH-31'!$A$38,A118)</f>
        <v>0</v>
      </c>
      <c r="P118" s="6"/>
      <c r="Q118" s="6">
        <f t="shared" si="7"/>
        <v>4</v>
      </c>
      <c r="R118" s="6">
        <f t="shared" si="6"/>
        <v>-1</v>
      </c>
    </row>
    <row r="119" spans="1:18">
      <c r="A119" s="48" t="s">
        <v>297</v>
      </c>
      <c r="B119" s="6">
        <v>5</v>
      </c>
      <c r="C119" s="6">
        <v>5</v>
      </c>
      <c r="D119" s="6">
        <f>COUNTIF('2014-MARCH-02'!$A$2:'2014-MARCH-02'!$A$23,A119)</f>
        <v>1</v>
      </c>
      <c r="E119" s="6">
        <f>COUNTIF('2014-MARCH-03'!$A$2:'2014-MARCH-03'!$A$24,A119)</f>
        <v>0</v>
      </c>
      <c r="F119" s="6">
        <f>COUNTIF('2014-MARCH-04'!$A$2:'2014-MARCH-04'!$A$24,A119)</f>
        <v>0</v>
      </c>
      <c r="G119" s="6">
        <f>COUNTIF('2014-MARCH-05'!$A$2:'2014-MARCH-05'!$A$27,A119)</f>
        <v>1</v>
      </c>
      <c r="H119" s="6">
        <f>COUNTIF('2014-MARCH-06'!$A$2:'2014-MARCH-06'!$A$25,A119)</f>
        <v>0</v>
      </c>
      <c r="I119" s="6">
        <f>COUNTIF('2014-MARCH-07'!$A$2:'2014-MARCH-07'!$A$51,A119)</f>
        <v>1</v>
      </c>
      <c r="J119" s="6">
        <f>COUNTIF('2014-MARCH-08'!$A$2:'2014-MARCH-08'!$A$25,A119)</f>
        <v>1</v>
      </c>
      <c r="K119" s="6">
        <f>COUNTIF('2014-MARCH-09'!$A$2:'2014-MARCH-09'!$A$28,A119)</f>
        <v>0</v>
      </c>
      <c r="L119" s="6">
        <f>COUNTIF('2014-MARCH-10'!$A$2:'2014-MARCH-10'!$A$28,A119)</f>
        <v>0</v>
      </c>
      <c r="M119" s="6">
        <f>COUNTIF('2014-MARCH-11'!$A$2:'2014-MARCH-11'!$A$38,A119)</f>
        <v>0</v>
      </c>
      <c r="N119" s="6">
        <f>COUNTIF('2014-MARCH-30'!$A$2:'2014-MARCH-30'!$A$38,A119)</f>
        <v>0</v>
      </c>
      <c r="O119" s="6">
        <f>COUNTIF('2014-MARCH-31'!$A$2:'2014-MARCH-31'!$A$38,A119)</f>
        <v>0</v>
      </c>
      <c r="P119" s="6"/>
      <c r="Q119" s="6">
        <f t="shared" si="7"/>
        <v>4</v>
      </c>
      <c r="R119" s="6">
        <f t="shared" si="6"/>
        <v>-1</v>
      </c>
    </row>
    <row r="120" spans="1:18">
      <c r="A120" s="48" t="s">
        <v>298</v>
      </c>
      <c r="B120" s="6">
        <v>4</v>
      </c>
      <c r="C120" s="6">
        <v>5</v>
      </c>
      <c r="D120" s="6">
        <f>COUNTIF('2014-MARCH-02'!$A$2:'2014-MARCH-02'!$A$23,A120)</f>
        <v>0</v>
      </c>
      <c r="E120" s="6">
        <f>COUNTIF('2014-MARCH-03'!$A$2:'2014-MARCH-03'!$A$24,A120)</f>
        <v>1</v>
      </c>
      <c r="F120" s="6">
        <f>COUNTIF('2014-MARCH-04'!$A$2:'2014-MARCH-04'!$A$24,A120)</f>
        <v>1</v>
      </c>
      <c r="G120" s="6">
        <f>COUNTIF('2014-MARCH-05'!$A$2:'2014-MARCH-05'!$A$27,A120)</f>
        <v>0</v>
      </c>
      <c r="H120" s="6">
        <f>COUNTIF('2014-MARCH-06'!$A$2:'2014-MARCH-06'!$A$25,A120)</f>
        <v>1</v>
      </c>
      <c r="I120" s="6">
        <f>COUNTIF('2014-MARCH-07'!$A$2:'2014-MARCH-07'!$A$51,A120)</f>
        <v>0</v>
      </c>
      <c r="J120" s="6">
        <f>COUNTIF('2014-MARCH-08'!$A$2:'2014-MARCH-08'!$A$25,A120)</f>
        <v>0</v>
      </c>
      <c r="K120" s="6">
        <f>COUNTIF('2014-MARCH-09'!$A$2:'2014-MARCH-09'!$A$28,A120)</f>
        <v>0</v>
      </c>
      <c r="L120" s="6">
        <f>COUNTIF('2014-MARCH-10'!$A$2:'2014-MARCH-10'!$A$28,A120)</f>
        <v>0</v>
      </c>
      <c r="M120" s="6">
        <f>COUNTIF('2014-MARCH-11'!$A$2:'2014-MARCH-11'!$A$38,A120)</f>
        <v>0</v>
      </c>
      <c r="N120" s="6">
        <f>COUNTIF('2014-MARCH-30'!$A$2:'2014-MARCH-30'!$A$38,A120)</f>
        <v>0</v>
      </c>
      <c r="O120" s="6">
        <f>COUNTIF('2014-MARCH-31'!$A$2:'2014-MARCH-31'!$A$38,A120)</f>
        <v>0</v>
      </c>
      <c r="P120" s="6"/>
      <c r="Q120" s="6">
        <f t="shared" si="7"/>
        <v>3</v>
      </c>
      <c r="R120" s="6">
        <f t="shared" si="6"/>
        <v>-2</v>
      </c>
    </row>
    <row r="121" spans="1:18">
      <c r="A121" s="48" t="s">
        <v>299</v>
      </c>
      <c r="B121" s="6">
        <v>4</v>
      </c>
      <c r="C121" s="6">
        <v>5</v>
      </c>
      <c r="D121" s="6">
        <f>COUNTIF('2014-MARCH-02'!$A$2:'2014-MARCH-02'!$A$23,A121)</f>
        <v>0</v>
      </c>
      <c r="E121" s="6">
        <f>COUNTIF('2014-MARCH-03'!$A$2:'2014-MARCH-03'!$A$24,A121)</f>
        <v>1</v>
      </c>
      <c r="F121" s="6">
        <f>COUNTIF('2014-MARCH-04'!$A$2:'2014-MARCH-04'!$A$24,A121)</f>
        <v>1</v>
      </c>
      <c r="G121" s="6">
        <f>COUNTIF('2014-MARCH-05'!$A$2:'2014-MARCH-05'!$A$27,A121)</f>
        <v>0</v>
      </c>
      <c r="H121" s="6">
        <f>COUNTIF('2014-MARCH-06'!$A$2:'2014-MARCH-06'!$A$25,A121)</f>
        <v>1</v>
      </c>
      <c r="I121" s="6">
        <f>COUNTIF('2014-MARCH-07'!$A$2:'2014-MARCH-07'!$A$51,A121)</f>
        <v>0</v>
      </c>
      <c r="J121" s="6">
        <f>COUNTIF('2014-MARCH-08'!$A$2:'2014-MARCH-08'!$A$25,A121)</f>
        <v>0</v>
      </c>
      <c r="K121" s="6">
        <f>COUNTIF('2014-MARCH-09'!$A$2:'2014-MARCH-09'!$A$28,A121)</f>
        <v>0</v>
      </c>
      <c r="L121" s="6">
        <f>COUNTIF('2014-MARCH-10'!$A$2:'2014-MARCH-10'!$A$28,A121)</f>
        <v>0</v>
      </c>
      <c r="M121" s="6">
        <f>COUNTIF('2014-MARCH-11'!$A$2:'2014-MARCH-11'!$A$38,A121)</f>
        <v>0</v>
      </c>
      <c r="N121" s="6">
        <f>COUNTIF('2014-MARCH-30'!$A$2:'2014-MARCH-30'!$A$38,A121)</f>
        <v>0</v>
      </c>
      <c r="O121" s="6">
        <f>COUNTIF('2014-MARCH-31'!$A$2:'2014-MARCH-31'!$A$38,A121)</f>
        <v>0</v>
      </c>
      <c r="P121" s="6"/>
      <c r="Q121" s="6">
        <f t="shared" si="7"/>
        <v>3</v>
      </c>
      <c r="R121" s="6">
        <f t="shared" si="6"/>
        <v>-2</v>
      </c>
    </row>
    <row r="122" spans="1:18">
      <c r="A122" s="48" t="s">
        <v>300</v>
      </c>
      <c r="B122" s="6">
        <v>4</v>
      </c>
      <c r="C122" s="6">
        <v>5</v>
      </c>
      <c r="D122" s="6">
        <f>COUNTIF('2014-MARCH-02'!$A$2:'2014-MARCH-02'!$A$23,A122)</f>
        <v>0</v>
      </c>
      <c r="E122" s="6">
        <f>COUNTIF('2014-MARCH-03'!$A$2:'2014-MARCH-03'!$A$24,A122)</f>
        <v>1</v>
      </c>
      <c r="F122" s="6">
        <f>COUNTIF('2014-MARCH-04'!$A$2:'2014-MARCH-04'!$A$24,A122)</f>
        <v>1</v>
      </c>
      <c r="G122" s="6">
        <f>COUNTIF('2014-MARCH-05'!$A$2:'2014-MARCH-05'!$A$27,A122)</f>
        <v>0</v>
      </c>
      <c r="H122" s="6">
        <f>COUNTIF('2014-MARCH-06'!$A$2:'2014-MARCH-06'!$A$25,A122)</f>
        <v>1</v>
      </c>
      <c r="I122" s="6">
        <f>COUNTIF('2014-MARCH-07'!$A$2:'2014-MARCH-07'!$A$51,A122)</f>
        <v>0</v>
      </c>
      <c r="J122" s="6">
        <f>COUNTIF('2014-MARCH-08'!$A$2:'2014-MARCH-08'!$A$25,A122)</f>
        <v>0</v>
      </c>
      <c r="K122" s="6">
        <f>COUNTIF('2014-MARCH-09'!$A$2:'2014-MARCH-09'!$A$28,A122)</f>
        <v>0</v>
      </c>
      <c r="L122" s="6">
        <f>COUNTIF('2014-MARCH-10'!$A$2:'2014-MARCH-10'!$A$28,A122)</f>
        <v>0</v>
      </c>
      <c r="M122" s="6">
        <f>COUNTIF('2014-MARCH-11'!$A$2:'2014-MARCH-11'!$A$38,A122)</f>
        <v>0</v>
      </c>
      <c r="N122" s="6">
        <f>COUNTIF('2014-MARCH-30'!$A$2:'2014-MARCH-30'!$A$38,A122)</f>
        <v>0</v>
      </c>
      <c r="O122" s="6">
        <f>COUNTIF('2014-MARCH-31'!$A$2:'2014-MARCH-31'!$A$38,A122)</f>
        <v>0</v>
      </c>
      <c r="P122" s="6"/>
      <c r="Q122" s="6">
        <f t="shared" si="7"/>
        <v>3</v>
      </c>
      <c r="R122" s="6">
        <f t="shared" si="6"/>
        <v>-2</v>
      </c>
    </row>
    <row r="123" spans="1:18">
      <c r="A123" s="48" t="s">
        <v>301</v>
      </c>
      <c r="B123" s="6">
        <v>4</v>
      </c>
      <c r="C123" s="6">
        <v>4</v>
      </c>
      <c r="D123" s="6">
        <f>COUNTIF('2014-MARCH-02'!$A$2:'2014-MARCH-02'!$A$23,A123)</f>
        <v>1</v>
      </c>
      <c r="E123" s="6">
        <f>COUNTIF('2014-MARCH-03'!$A$2:'2014-MARCH-03'!$A$24,A123)</f>
        <v>0</v>
      </c>
      <c r="F123" s="6">
        <f>COUNTIF('2014-MARCH-04'!$A$2:'2014-MARCH-04'!$A$24,A123)</f>
        <v>0</v>
      </c>
      <c r="G123" s="6">
        <f>COUNTIF('2014-MARCH-05'!$A$2:'2014-MARCH-05'!$A$27,A123)</f>
        <v>1</v>
      </c>
      <c r="H123" s="6">
        <f>COUNTIF('2014-MARCH-06'!$A$2:'2014-MARCH-06'!$A$25,A123)</f>
        <v>0</v>
      </c>
      <c r="I123" s="6">
        <f>COUNTIF('2014-MARCH-07'!$A$2:'2014-MARCH-07'!$A$51,A123)</f>
        <v>0</v>
      </c>
      <c r="J123" s="6">
        <f>COUNTIF('2014-MARCH-08'!$A$2:'2014-MARCH-08'!$A$25,A123)</f>
        <v>1</v>
      </c>
      <c r="K123" s="6">
        <f>COUNTIF('2014-MARCH-09'!$A$2:'2014-MARCH-09'!$A$28,A123)</f>
        <v>0</v>
      </c>
      <c r="L123" s="6">
        <f>COUNTIF('2014-MARCH-10'!$A$2:'2014-MARCH-10'!$A$28,A123)</f>
        <v>0</v>
      </c>
      <c r="M123" s="6">
        <f>COUNTIF('2014-MARCH-11'!$A$2:'2014-MARCH-11'!$A$38,A123)</f>
        <v>0</v>
      </c>
      <c r="N123" s="6">
        <f>COUNTIF('2014-MARCH-30'!$A$2:'2014-MARCH-30'!$A$38,A123)</f>
        <v>0</v>
      </c>
      <c r="O123" s="6">
        <f>COUNTIF('2014-MARCH-31'!$A$2:'2014-MARCH-31'!$A$38,A123)</f>
        <v>0</v>
      </c>
      <c r="P123" s="6"/>
      <c r="Q123" s="6">
        <f t="shared" si="7"/>
        <v>3</v>
      </c>
      <c r="R123" s="6">
        <f t="shared" si="6"/>
        <v>-1</v>
      </c>
    </row>
    <row r="124" spans="1:18">
      <c r="A124" s="48" t="s">
        <v>302</v>
      </c>
      <c r="B124" s="6">
        <v>3</v>
      </c>
      <c r="C124" s="6">
        <v>4</v>
      </c>
      <c r="D124" s="6">
        <f>COUNTIF('2014-MARCH-02'!$A$2:'2014-MARCH-02'!$A$23,A124)</f>
        <v>1</v>
      </c>
      <c r="E124" s="6">
        <f>COUNTIF('2014-MARCH-03'!$A$2:'2014-MARCH-03'!$A$24,A124)</f>
        <v>0</v>
      </c>
      <c r="F124" s="6">
        <f>COUNTIF('2014-MARCH-04'!$A$2:'2014-MARCH-04'!$A$24,A124)</f>
        <v>0</v>
      </c>
      <c r="G124" s="6">
        <f>COUNTIF('2014-MARCH-05'!$A$2:'2014-MARCH-05'!$A$27,A124)</f>
        <v>1</v>
      </c>
      <c r="H124" s="6">
        <f>COUNTIF('2014-MARCH-06'!$A$2:'2014-MARCH-06'!$A$25,A124)</f>
        <v>0</v>
      </c>
      <c r="I124" s="6">
        <f>COUNTIF('2014-MARCH-07'!$A$2:'2014-MARCH-07'!$A$51,A124)</f>
        <v>0</v>
      </c>
      <c r="J124" s="6">
        <f>COUNTIF('2014-MARCH-08'!$A$2:'2014-MARCH-08'!$A$25,A124)</f>
        <v>1</v>
      </c>
      <c r="K124" s="6">
        <f>COUNTIF('2014-MARCH-09'!$A$2:'2014-MARCH-09'!$A$28,A124)</f>
        <v>0</v>
      </c>
      <c r="L124" s="6">
        <f>COUNTIF('2014-MARCH-10'!$A$2:'2014-MARCH-10'!$A$28,A124)</f>
        <v>0</v>
      </c>
      <c r="M124" s="6">
        <f>COUNTIF('2014-MARCH-11'!$A$2:'2014-MARCH-11'!$A$38,A124)</f>
        <v>0</v>
      </c>
      <c r="N124" s="6">
        <f>COUNTIF('2014-MARCH-30'!$A$2:'2014-MARCH-30'!$A$38,A124)</f>
        <v>0</v>
      </c>
      <c r="O124" s="6">
        <f>COUNTIF('2014-MARCH-31'!$A$2:'2014-MARCH-31'!$A$38,A124)</f>
        <v>0</v>
      </c>
      <c r="P124" s="6"/>
      <c r="Q124" s="6">
        <f t="shared" si="7"/>
        <v>3</v>
      </c>
      <c r="R124" s="6">
        <f t="shared" si="6"/>
        <v>-1</v>
      </c>
    </row>
    <row r="125" spans="1:18">
      <c r="A125" s="48" t="s">
        <v>303</v>
      </c>
      <c r="B125" s="6">
        <v>3</v>
      </c>
      <c r="C125" s="6">
        <v>4</v>
      </c>
      <c r="D125" s="6">
        <f>COUNTIF('2014-MARCH-02'!$A$2:'2014-MARCH-02'!$A$23,A125)</f>
        <v>1</v>
      </c>
      <c r="E125" s="6">
        <f>COUNTIF('2014-MARCH-03'!$A$2:'2014-MARCH-03'!$A$24,A125)</f>
        <v>0</v>
      </c>
      <c r="F125" s="6">
        <f>COUNTIF('2014-MARCH-04'!$A$2:'2014-MARCH-04'!$A$24,A125)</f>
        <v>0</v>
      </c>
      <c r="G125" s="6">
        <f>COUNTIF('2014-MARCH-05'!$A$2:'2014-MARCH-05'!$A$27,A125)</f>
        <v>1</v>
      </c>
      <c r="H125" s="6">
        <f>COUNTIF('2014-MARCH-06'!$A$2:'2014-MARCH-06'!$A$25,A125)</f>
        <v>0</v>
      </c>
      <c r="I125" s="6">
        <f>COUNTIF('2014-MARCH-07'!$A$2:'2014-MARCH-07'!$A$51,A125)</f>
        <v>0</v>
      </c>
      <c r="J125" s="6">
        <f>COUNTIF('2014-MARCH-08'!$A$2:'2014-MARCH-08'!$A$25,A125)</f>
        <v>1</v>
      </c>
      <c r="K125" s="6">
        <f>COUNTIF('2014-MARCH-09'!$A$2:'2014-MARCH-09'!$A$28,A125)</f>
        <v>0</v>
      </c>
      <c r="L125" s="6">
        <f>COUNTIF('2014-MARCH-10'!$A$2:'2014-MARCH-10'!$A$28,A125)</f>
        <v>0</v>
      </c>
      <c r="M125" s="6">
        <f>COUNTIF('2014-MARCH-11'!$A$2:'2014-MARCH-11'!$A$38,A125)</f>
        <v>0</v>
      </c>
      <c r="N125" s="6">
        <f>COUNTIF('2014-MARCH-30'!$A$2:'2014-MARCH-30'!$A$38,A125)</f>
        <v>0</v>
      </c>
      <c r="O125" s="6">
        <f>COUNTIF('2014-MARCH-31'!$A$2:'2014-MARCH-31'!$A$38,A125)</f>
        <v>0</v>
      </c>
      <c r="P125" s="6"/>
      <c r="Q125" s="6">
        <f t="shared" si="7"/>
        <v>3</v>
      </c>
      <c r="R125" s="6">
        <f t="shared" si="6"/>
        <v>-1</v>
      </c>
    </row>
    <row r="126" spans="1:18">
      <c r="A126" s="48" t="s">
        <v>304</v>
      </c>
      <c r="B126" s="6">
        <v>3</v>
      </c>
      <c r="C126" s="6">
        <v>4</v>
      </c>
      <c r="D126" s="6">
        <f>COUNTIF('2014-MARCH-02'!$A$2:'2014-MARCH-02'!$A$23,A126)</f>
        <v>1</v>
      </c>
      <c r="E126" s="6">
        <f>COUNTIF('2014-MARCH-03'!$A$2:'2014-MARCH-03'!$A$24,A126)</f>
        <v>0</v>
      </c>
      <c r="F126" s="6">
        <f>COUNTIF('2014-MARCH-04'!$A$2:'2014-MARCH-04'!$A$24,A126)</f>
        <v>0</v>
      </c>
      <c r="G126" s="6">
        <f>COUNTIF('2014-MARCH-05'!$A$2:'2014-MARCH-05'!$A$27,A126)</f>
        <v>1</v>
      </c>
      <c r="H126" s="6">
        <f>COUNTIF('2014-MARCH-06'!$A$2:'2014-MARCH-06'!$A$25,A126)</f>
        <v>0</v>
      </c>
      <c r="I126" s="6">
        <f>COUNTIF('2014-MARCH-07'!$A$2:'2014-MARCH-07'!$A$51,A126)</f>
        <v>0</v>
      </c>
      <c r="J126" s="6">
        <f>COUNTIF('2014-MARCH-08'!$A$2:'2014-MARCH-08'!$A$25,A126)</f>
        <v>1</v>
      </c>
      <c r="K126" s="6">
        <f>COUNTIF('2014-MARCH-09'!$A$2:'2014-MARCH-09'!$A$28,A126)</f>
        <v>0</v>
      </c>
      <c r="L126" s="6">
        <f>COUNTIF('2014-MARCH-10'!$A$2:'2014-MARCH-10'!$A$28,A126)</f>
        <v>0</v>
      </c>
      <c r="M126" s="6">
        <f>COUNTIF('2014-MARCH-11'!$A$2:'2014-MARCH-11'!$A$38,A126)</f>
        <v>0</v>
      </c>
      <c r="N126" s="6">
        <f>COUNTIF('2014-MARCH-30'!$A$2:'2014-MARCH-30'!$A$38,A126)</f>
        <v>0</v>
      </c>
      <c r="O126" s="6">
        <f>COUNTIF('2014-MARCH-31'!$A$2:'2014-MARCH-31'!$A$38,A126)</f>
        <v>0</v>
      </c>
      <c r="P126" s="6"/>
      <c r="Q126" s="6">
        <f t="shared" si="7"/>
        <v>3</v>
      </c>
      <c r="R126" s="6">
        <f t="shared" si="6"/>
        <v>-1</v>
      </c>
    </row>
    <row r="127" spans="1:18">
      <c r="A127" s="46"/>
      <c r="B127" s="6"/>
      <c r="C127" s="6"/>
      <c r="D127" s="6"/>
      <c r="E127" s="6"/>
      <c r="F127" s="6"/>
      <c r="G127" s="6"/>
      <c r="H127" s="6"/>
      <c r="I127" s="6"/>
      <c r="J127" s="6"/>
      <c r="K127" s="6"/>
      <c r="L127" s="6"/>
      <c r="M127" s="6"/>
      <c r="N127" s="6"/>
      <c r="O127" s="6"/>
      <c r="P127" s="6"/>
    </row>
    <row r="128" spans="1:18">
      <c r="A128" s="46"/>
      <c r="B128" s="6"/>
      <c r="C128" s="6"/>
      <c r="D128" s="6"/>
      <c r="E128" s="6"/>
      <c r="F128" s="6"/>
      <c r="G128" s="6"/>
      <c r="H128" s="6"/>
      <c r="I128" s="6"/>
      <c r="J128" s="6"/>
      <c r="K128" s="6"/>
      <c r="L128" s="6"/>
      <c r="M128" s="6"/>
      <c r="N128" s="6"/>
      <c r="O128" s="6"/>
      <c r="P128" s="6"/>
    </row>
    <row r="129" spans="1:16">
      <c r="A129" s="46"/>
      <c r="B129" s="6"/>
      <c r="C129" s="6"/>
      <c r="D129" s="6"/>
      <c r="E129" s="6"/>
      <c r="F129" s="6"/>
      <c r="G129" s="6"/>
      <c r="H129" s="6"/>
      <c r="I129" s="6"/>
      <c r="J129" s="6"/>
      <c r="K129" s="6"/>
      <c r="L129" s="6"/>
      <c r="M129" s="6"/>
      <c r="N129" s="6"/>
      <c r="O129" s="6"/>
      <c r="P129" s="6"/>
    </row>
    <row r="130" spans="1:16">
      <c r="A130" s="46"/>
      <c r="B130" s="6"/>
      <c r="C130" s="6"/>
      <c r="D130" s="6"/>
      <c r="E130" s="6"/>
      <c r="F130" s="6"/>
      <c r="G130" s="6"/>
      <c r="H130" s="6"/>
      <c r="I130" s="6"/>
      <c r="J130" s="6"/>
      <c r="K130" s="6"/>
      <c r="L130" s="6"/>
      <c r="M130" s="6"/>
      <c r="N130" s="6"/>
      <c r="O130" s="6"/>
      <c r="P130" s="6"/>
    </row>
    <row r="131" spans="1:16">
      <c r="A131" s="46"/>
      <c r="B131" s="6"/>
      <c r="C131" s="6"/>
      <c r="D131" s="6"/>
      <c r="E131" s="6"/>
      <c r="F131" s="6"/>
      <c r="G131" s="6"/>
      <c r="H131" s="6"/>
      <c r="I131" s="6"/>
      <c r="J131" s="6"/>
      <c r="K131" s="6"/>
      <c r="L131" s="6"/>
      <c r="M131" s="6"/>
      <c r="N131" s="6"/>
      <c r="O131" s="6"/>
      <c r="P131" s="6"/>
    </row>
    <row r="132" spans="1:16">
      <c r="A132" s="46"/>
      <c r="B132" s="6"/>
      <c r="C132" s="6"/>
      <c r="D132" s="6"/>
      <c r="E132" s="6"/>
      <c r="F132" s="6"/>
      <c r="G132" s="6"/>
      <c r="H132" s="6"/>
      <c r="I132" s="6"/>
      <c r="J132" s="6"/>
      <c r="K132" s="6"/>
      <c r="L132" s="6"/>
      <c r="M132" s="6"/>
      <c r="N132" s="6"/>
      <c r="O132" s="6"/>
      <c r="P132" s="6"/>
    </row>
    <row r="133" spans="1:16">
      <c r="A133" s="46"/>
      <c r="B133" s="6"/>
      <c r="C133" s="6"/>
      <c r="D133" s="6"/>
      <c r="E133" s="6"/>
      <c r="F133" s="6"/>
      <c r="G133" s="6"/>
      <c r="H133" s="6"/>
      <c r="I133" s="6"/>
      <c r="J133" s="6"/>
      <c r="K133" s="6"/>
      <c r="L133" s="6"/>
      <c r="M133" s="6"/>
      <c r="N133" s="6"/>
      <c r="O133" s="6"/>
      <c r="P133" s="6"/>
    </row>
    <row r="134" spans="1:16">
      <c r="A134" s="46"/>
      <c r="B134" s="6"/>
      <c r="C134" s="6"/>
      <c r="D134" s="6"/>
      <c r="E134" s="6"/>
      <c r="F134" s="6"/>
      <c r="G134" s="6"/>
      <c r="H134" s="6"/>
      <c r="I134" s="6"/>
      <c r="J134" s="6"/>
      <c r="K134" s="6"/>
      <c r="L134" s="6"/>
      <c r="M134" s="6"/>
      <c r="N134" s="6"/>
      <c r="O134" s="6"/>
      <c r="P134" s="6"/>
    </row>
    <row r="135" spans="1:16">
      <c r="A135" s="46"/>
      <c r="B135" s="6"/>
      <c r="C135" s="6"/>
      <c r="D135" s="6"/>
      <c r="E135" s="6"/>
      <c r="F135" s="6"/>
      <c r="G135" s="6"/>
      <c r="H135" s="6"/>
      <c r="I135" s="6"/>
      <c r="J135" s="6"/>
      <c r="K135" s="6"/>
      <c r="L135" s="6"/>
      <c r="M135" s="6"/>
      <c r="N135" s="6"/>
      <c r="O135" s="6"/>
      <c r="P135" s="6"/>
    </row>
    <row r="136" spans="1:16">
      <c r="A136" s="46"/>
      <c r="B136" s="6"/>
      <c r="C136" s="6"/>
      <c r="D136" s="6"/>
      <c r="E136" s="6"/>
      <c r="F136" s="6"/>
      <c r="G136" s="6"/>
      <c r="H136" s="6"/>
      <c r="I136" s="6"/>
      <c r="J136" s="6"/>
      <c r="K136" s="6"/>
      <c r="L136" s="6"/>
      <c r="M136" s="6"/>
      <c r="N136" s="6"/>
      <c r="O136" s="6"/>
      <c r="P136" s="6"/>
    </row>
    <row r="137" spans="1:16">
      <c r="A137" s="46"/>
      <c r="B137" s="6"/>
      <c r="C137" s="6"/>
      <c r="D137" s="6"/>
      <c r="E137" s="6"/>
      <c r="F137" s="6"/>
      <c r="G137" s="6"/>
      <c r="H137" s="6"/>
      <c r="I137" s="6"/>
      <c r="J137" s="6"/>
      <c r="K137" s="6"/>
      <c r="L137" s="6"/>
      <c r="M137" s="6"/>
      <c r="N137" s="6"/>
      <c r="O137" s="6"/>
      <c r="P137" s="6"/>
    </row>
    <row r="138" spans="1:16">
      <c r="A138" s="46"/>
      <c r="B138" s="6"/>
      <c r="C138" s="6"/>
      <c r="D138" s="6"/>
      <c r="E138" s="6"/>
      <c r="F138" s="6"/>
      <c r="G138" s="6"/>
      <c r="H138" s="6"/>
      <c r="I138" s="6"/>
      <c r="J138" s="6"/>
      <c r="K138" s="6"/>
      <c r="L138" s="6"/>
      <c r="M138" s="6"/>
      <c r="N138" s="6"/>
      <c r="O138" s="6"/>
      <c r="P138" s="6"/>
    </row>
    <row r="139" spans="1:16">
      <c r="A139" s="46"/>
      <c r="B139" s="6"/>
      <c r="C139" s="6"/>
      <c r="D139" s="6"/>
      <c r="E139" s="6"/>
      <c r="F139" s="6"/>
      <c r="G139" s="6"/>
      <c r="H139" s="6"/>
      <c r="I139" s="6"/>
      <c r="J139" s="6"/>
      <c r="K139" s="6"/>
      <c r="L139" s="6"/>
      <c r="M139" s="6"/>
      <c r="N139" s="6"/>
      <c r="O139" s="6"/>
      <c r="P139" s="6"/>
    </row>
    <row r="140" spans="1:16">
      <c r="A140" s="46"/>
      <c r="B140" s="6"/>
      <c r="C140" s="6"/>
      <c r="D140" s="6"/>
      <c r="E140" s="6"/>
      <c r="F140" s="6"/>
      <c r="G140" s="6"/>
      <c r="H140" s="6"/>
      <c r="I140" s="6"/>
      <c r="J140" s="6"/>
      <c r="K140" s="6"/>
      <c r="L140" s="6"/>
      <c r="M140" s="6"/>
      <c r="N140" s="6"/>
      <c r="O140" s="6"/>
      <c r="P140" s="6"/>
    </row>
    <row r="141" spans="1:16">
      <c r="A141" s="46"/>
      <c r="B141" s="6"/>
      <c r="C141" s="6"/>
      <c r="D141" s="6"/>
      <c r="E141" s="6"/>
      <c r="F141" s="6"/>
      <c r="G141" s="6"/>
      <c r="H141" s="6"/>
      <c r="I141" s="6"/>
      <c r="J141" s="6"/>
      <c r="K141" s="6"/>
      <c r="L141" s="6"/>
      <c r="M141" s="6"/>
      <c r="N141" s="6"/>
      <c r="O141" s="6"/>
      <c r="P141" s="6"/>
    </row>
    <row r="142" spans="1:16">
      <c r="A142" s="46"/>
      <c r="B142" s="6"/>
      <c r="C142" s="6"/>
      <c r="D142" s="6"/>
      <c r="E142" s="6"/>
      <c r="F142" s="6"/>
      <c r="G142" s="6"/>
      <c r="H142" s="6"/>
      <c r="I142" s="6"/>
      <c r="J142" s="6"/>
      <c r="K142" s="6"/>
      <c r="L142" s="6"/>
      <c r="M142" s="6"/>
      <c r="N142" s="6"/>
      <c r="O142" s="6"/>
      <c r="P142" s="6"/>
    </row>
    <row r="143" spans="1:16">
      <c r="A143" s="46"/>
      <c r="B143" s="6"/>
      <c r="C143" s="6"/>
      <c r="D143" s="6"/>
      <c r="E143" s="6"/>
      <c r="F143" s="6"/>
      <c r="G143" s="6"/>
      <c r="H143" s="6"/>
      <c r="I143" s="6"/>
      <c r="J143" s="6"/>
      <c r="K143" s="6"/>
      <c r="L143" s="6"/>
      <c r="M143" s="6"/>
      <c r="N143" s="6"/>
      <c r="O143" s="6"/>
      <c r="P143" s="6"/>
    </row>
    <row r="144" spans="1:16">
      <c r="A144" s="46"/>
      <c r="B144" s="6"/>
      <c r="C144" s="6"/>
      <c r="D144" s="6"/>
      <c r="E144" s="6"/>
      <c r="F144" s="6"/>
      <c r="G144" s="6"/>
      <c r="H144" s="6"/>
      <c r="I144" s="6"/>
      <c r="J144" s="6"/>
      <c r="K144" s="6"/>
      <c r="L144" s="6"/>
      <c r="M144" s="6"/>
      <c r="N144" s="6"/>
      <c r="O144" s="6"/>
      <c r="P144" s="6"/>
    </row>
    <row r="145" spans="1:16">
      <c r="A145" s="46"/>
      <c r="B145" s="6"/>
      <c r="C145" s="6"/>
      <c r="D145" s="6"/>
      <c r="E145" s="6"/>
      <c r="F145" s="6"/>
      <c r="G145" s="6"/>
      <c r="H145" s="6"/>
      <c r="I145" s="6"/>
      <c r="J145" s="6"/>
      <c r="K145" s="6"/>
      <c r="L145" s="6"/>
      <c r="M145" s="6"/>
      <c r="N145" s="6"/>
      <c r="O145" s="6"/>
      <c r="P145" s="6"/>
    </row>
    <row r="146" spans="1:16">
      <c r="A146" s="46"/>
      <c r="B146" s="6"/>
      <c r="C146" s="6"/>
      <c r="D146" s="6"/>
      <c r="E146" s="6"/>
      <c r="F146" s="6"/>
      <c r="G146" s="6"/>
      <c r="H146" s="6"/>
      <c r="I146" s="6"/>
      <c r="J146" s="6"/>
      <c r="K146" s="6"/>
      <c r="L146" s="6"/>
      <c r="M146" s="6"/>
      <c r="N146" s="6"/>
      <c r="O146" s="6"/>
      <c r="P146" s="6"/>
    </row>
    <row r="147" spans="1:16">
      <c r="A147" s="46"/>
      <c r="B147" s="6"/>
      <c r="C147" s="6"/>
      <c r="D147" s="6"/>
      <c r="E147" s="6"/>
      <c r="F147" s="6"/>
      <c r="G147" s="6"/>
      <c r="H147" s="6"/>
      <c r="I147" s="6"/>
      <c r="J147" s="6"/>
      <c r="K147" s="6"/>
      <c r="L147" s="6"/>
      <c r="M147" s="6"/>
      <c r="N147" s="6"/>
      <c r="O147" s="6"/>
      <c r="P147" s="6"/>
    </row>
    <row r="148" spans="1:16">
      <c r="A148" s="46"/>
      <c r="B148" s="6"/>
      <c r="C148" s="6"/>
      <c r="D148" s="6"/>
      <c r="E148" s="6"/>
      <c r="F148" s="6"/>
      <c r="G148" s="6"/>
      <c r="H148" s="6"/>
      <c r="I148" s="6"/>
      <c r="J148" s="6"/>
      <c r="K148" s="6"/>
      <c r="L148" s="6"/>
      <c r="M148" s="6"/>
      <c r="N148" s="6"/>
      <c r="O148" s="6"/>
      <c r="P148" s="6"/>
    </row>
    <row r="149" spans="1:16">
      <c r="A149" s="46"/>
      <c r="B149" s="6"/>
      <c r="C149" s="6"/>
      <c r="D149" s="6"/>
      <c r="E149" s="6"/>
      <c r="F149" s="6"/>
      <c r="G149" s="6"/>
      <c r="H149" s="6"/>
      <c r="I149" s="6"/>
      <c r="J149" s="6"/>
      <c r="K149" s="6"/>
      <c r="L149" s="6"/>
      <c r="M149" s="6"/>
      <c r="N149" s="6"/>
      <c r="O149" s="6"/>
      <c r="P149" s="6"/>
    </row>
    <row r="150" spans="1:16">
      <c r="A150" s="46"/>
      <c r="B150" s="6"/>
      <c r="C150" s="6"/>
      <c r="D150" s="6"/>
      <c r="E150" s="6"/>
      <c r="F150" s="6"/>
      <c r="G150" s="6"/>
      <c r="H150" s="6"/>
      <c r="I150" s="6"/>
      <c r="J150" s="6"/>
      <c r="K150" s="6"/>
      <c r="L150" s="6"/>
      <c r="M150" s="6"/>
      <c r="N150" s="6"/>
      <c r="O150" s="6"/>
      <c r="P150" s="6"/>
    </row>
    <row r="151" spans="1:16">
      <c r="A151" s="46"/>
      <c r="B151" s="6"/>
      <c r="C151" s="6"/>
      <c r="D151" s="6"/>
      <c r="E151" s="6"/>
      <c r="F151" s="6"/>
      <c r="G151" s="6"/>
      <c r="H151" s="6"/>
      <c r="I151" s="6"/>
      <c r="J151" s="6"/>
      <c r="K151" s="6"/>
      <c r="L151" s="6"/>
      <c r="M151" s="6"/>
      <c r="N151" s="6"/>
      <c r="O151" s="6"/>
      <c r="P151" s="6"/>
    </row>
    <row r="152" spans="1:16">
      <c r="A152" s="46"/>
      <c r="B152" s="6"/>
      <c r="C152" s="6"/>
      <c r="D152" s="6"/>
      <c r="E152" s="6"/>
      <c r="F152" s="6"/>
      <c r="G152" s="6"/>
      <c r="H152" s="6"/>
      <c r="I152" s="6"/>
      <c r="J152" s="6"/>
      <c r="K152" s="6"/>
      <c r="L152" s="6"/>
      <c r="M152" s="6"/>
      <c r="N152" s="6"/>
      <c r="O152" s="6"/>
      <c r="P152" s="6"/>
    </row>
    <row r="153" spans="1:16">
      <c r="A153" s="46"/>
      <c r="B153" s="6"/>
      <c r="C153" s="6"/>
      <c r="D153" s="6"/>
      <c r="E153" s="6"/>
      <c r="F153" s="6"/>
      <c r="G153" s="6"/>
      <c r="H153" s="6"/>
      <c r="I153" s="6"/>
      <c r="J153" s="6"/>
      <c r="K153" s="6"/>
      <c r="L153" s="6"/>
      <c r="M153" s="6"/>
      <c r="N153" s="6"/>
      <c r="O153" s="6"/>
      <c r="P153" s="6"/>
    </row>
    <row r="154" spans="1:16">
      <c r="A154" s="46"/>
      <c r="B154" s="6"/>
      <c r="C154" s="6"/>
      <c r="D154" s="6"/>
      <c r="E154" s="6"/>
      <c r="F154" s="6"/>
      <c r="G154" s="6"/>
      <c r="H154" s="6"/>
      <c r="I154" s="6"/>
      <c r="J154" s="6"/>
      <c r="K154" s="6"/>
      <c r="L154" s="6"/>
      <c r="M154" s="6"/>
      <c r="N154" s="6"/>
      <c r="O154" s="6"/>
      <c r="P154" s="6"/>
    </row>
    <row r="155" spans="1:16">
      <c r="A155" s="46"/>
      <c r="B155" s="6"/>
      <c r="C155" s="6"/>
      <c r="D155" s="6"/>
      <c r="E155" s="6"/>
      <c r="F155" s="6"/>
      <c r="G155" s="6"/>
      <c r="H155" s="6"/>
      <c r="I155" s="6"/>
      <c r="J155" s="6"/>
      <c r="K155" s="6"/>
      <c r="L155" s="6"/>
      <c r="M155" s="6"/>
      <c r="N155" s="6"/>
      <c r="O155" s="6"/>
      <c r="P155" s="6"/>
    </row>
    <row r="156" spans="1:16">
      <c r="A156" s="46"/>
      <c r="B156" s="6"/>
      <c r="C156" s="6"/>
      <c r="D156" s="6"/>
      <c r="E156" s="6"/>
      <c r="F156" s="6"/>
      <c r="G156" s="6"/>
      <c r="H156" s="6"/>
      <c r="I156" s="6"/>
      <c r="J156" s="6"/>
      <c r="K156" s="6"/>
      <c r="L156" s="6"/>
      <c r="M156" s="6"/>
      <c r="N156" s="6"/>
      <c r="O156" s="6"/>
      <c r="P156" s="6"/>
    </row>
    <row r="157" spans="1:16">
      <c r="A157" s="46"/>
      <c r="B157" s="6"/>
      <c r="C157" s="6"/>
      <c r="D157" s="6"/>
      <c r="E157" s="6"/>
      <c r="F157" s="6"/>
      <c r="G157" s="6"/>
      <c r="H157" s="6"/>
      <c r="I157" s="6"/>
      <c r="J157" s="6"/>
      <c r="K157" s="6"/>
      <c r="L157" s="6"/>
      <c r="M157" s="6"/>
      <c r="N157" s="6"/>
      <c r="O157" s="6"/>
      <c r="P157" s="6"/>
    </row>
    <row r="158" spans="1:16">
      <c r="A158" s="46"/>
      <c r="B158" s="6"/>
      <c r="C158" s="6"/>
      <c r="D158" s="6"/>
      <c r="E158" s="6"/>
      <c r="F158" s="6"/>
      <c r="G158" s="6"/>
      <c r="H158" s="6"/>
      <c r="I158" s="6"/>
      <c r="J158" s="6"/>
      <c r="K158" s="6"/>
      <c r="L158" s="6"/>
      <c r="M158" s="6"/>
      <c r="N158" s="6"/>
      <c r="O158" s="6"/>
      <c r="P158" s="6"/>
    </row>
    <row r="159" spans="1:16">
      <c r="A159" s="46"/>
      <c r="B159" s="6"/>
      <c r="C159" s="6"/>
      <c r="D159" s="6"/>
      <c r="E159" s="6"/>
      <c r="F159" s="6"/>
      <c r="G159" s="6"/>
      <c r="H159" s="6"/>
      <c r="I159" s="6"/>
      <c r="J159" s="6"/>
      <c r="K159" s="6"/>
      <c r="L159" s="6"/>
      <c r="M159" s="6"/>
      <c r="N159" s="6"/>
      <c r="O159" s="6"/>
      <c r="P159" s="6"/>
    </row>
    <row r="160" spans="1:16">
      <c r="A160" s="46"/>
      <c r="B160" s="6"/>
      <c r="C160" s="6"/>
      <c r="D160" s="6"/>
      <c r="E160" s="6"/>
      <c r="F160" s="6"/>
      <c r="G160" s="6"/>
      <c r="H160" s="6"/>
      <c r="I160" s="6"/>
      <c r="J160" s="6"/>
      <c r="K160" s="6"/>
      <c r="L160" s="6"/>
      <c r="M160" s="6"/>
      <c r="N160" s="6"/>
      <c r="O160" s="6"/>
      <c r="P160" s="6"/>
    </row>
    <row r="161" spans="1:16">
      <c r="A161" s="46"/>
      <c r="B161" s="6"/>
      <c r="C161" s="6"/>
      <c r="D161" s="6"/>
      <c r="E161" s="6"/>
      <c r="F161" s="6"/>
      <c r="G161" s="6"/>
      <c r="H161" s="6"/>
      <c r="I161" s="6"/>
      <c r="J161" s="6"/>
      <c r="K161" s="6"/>
      <c r="L161" s="6"/>
      <c r="M161" s="6"/>
      <c r="N161" s="6"/>
      <c r="O161" s="6"/>
      <c r="P161" s="6"/>
    </row>
    <row r="162" spans="1:16">
      <c r="A162" s="46"/>
      <c r="B162" s="6"/>
      <c r="C162" s="6"/>
      <c r="D162" s="6"/>
      <c r="E162" s="6"/>
      <c r="F162" s="6"/>
      <c r="G162" s="6"/>
      <c r="H162" s="6"/>
      <c r="I162" s="6"/>
      <c r="J162" s="6"/>
      <c r="K162" s="6"/>
      <c r="L162" s="6"/>
      <c r="M162" s="6"/>
      <c r="N162" s="6"/>
      <c r="O162" s="6"/>
      <c r="P162" s="6"/>
    </row>
    <row r="163" spans="1:16">
      <c r="A163" s="46"/>
      <c r="B163" s="6"/>
      <c r="C163" s="6"/>
      <c r="D163" s="6"/>
      <c r="E163" s="6"/>
      <c r="F163" s="6"/>
      <c r="G163" s="6"/>
      <c r="H163" s="6"/>
      <c r="I163" s="6"/>
      <c r="J163" s="6"/>
      <c r="K163" s="6"/>
      <c r="L163" s="6"/>
      <c r="M163" s="6"/>
      <c r="N163" s="6"/>
      <c r="O163" s="6"/>
      <c r="P163" s="6"/>
    </row>
    <row r="164" spans="1:16">
      <c r="A164" s="46"/>
      <c r="B164" s="6"/>
      <c r="C164" s="6"/>
      <c r="D164" s="6"/>
      <c r="E164" s="6"/>
      <c r="F164" s="6"/>
      <c r="G164" s="6"/>
      <c r="H164" s="6"/>
      <c r="I164" s="6"/>
      <c r="J164" s="6"/>
      <c r="K164" s="6"/>
      <c r="L164" s="6"/>
      <c r="M164" s="6"/>
      <c r="N164" s="6"/>
      <c r="O164" s="6"/>
      <c r="P164" s="6"/>
    </row>
    <row r="165" spans="1:16">
      <c r="A165" s="46"/>
      <c r="B165" s="6"/>
      <c r="C165" s="6"/>
      <c r="D165" s="6"/>
      <c r="E165" s="6"/>
      <c r="F165" s="6"/>
      <c r="G165" s="6"/>
      <c r="H165" s="6"/>
      <c r="I165" s="6"/>
      <c r="J165" s="6"/>
      <c r="K165" s="6"/>
      <c r="L165" s="6"/>
      <c r="M165" s="6"/>
      <c r="N165" s="6"/>
      <c r="O165" s="6"/>
      <c r="P165" s="6"/>
    </row>
    <row r="166" spans="1:16">
      <c r="A166" s="46"/>
      <c r="B166" s="6"/>
      <c r="C166" s="6"/>
      <c r="D166" s="6"/>
      <c r="E166" s="6"/>
      <c r="F166" s="6"/>
      <c r="G166" s="6"/>
      <c r="H166" s="6"/>
      <c r="I166" s="6"/>
      <c r="J166" s="6"/>
      <c r="K166" s="6"/>
      <c r="L166" s="6"/>
      <c r="M166" s="6"/>
      <c r="N166" s="6"/>
      <c r="O166" s="6"/>
      <c r="P166" s="6"/>
    </row>
    <row r="167" spans="1:16">
      <c r="A167" s="46"/>
      <c r="B167" s="6"/>
      <c r="C167" s="6"/>
      <c r="D167" s="6"/>
      <c r="E167" s="6"/>
      <c r="F167" s="6"/>
      <c r="G167" s="6"/>
      <c r="H167" s="6"/>
      <c r="I167" s="6"/>
      <c r="J167" s="6"/>
      <c r="K167" s="6"/>
      <c r="L167" s="6"/>
      <c r="M167" s="6"/>
      <c r="N167" s="6"/>
      <c r="O167" s="6"/>
      <c r="P167" s="6"/>
    </row>
    <row r="168" spans="1:16">
      <c r="A168" s="46"/>
      <c r="B168" s="6"/>
      <c r="C168" s="6"/>
      <c r="D168" s="6"/>
      <c r="E168" s="6"/>
      <c r="F168" s="6"/>
      <c r="G168" s="6"/>
      <c r="H168" s="6"/>
      <c r="I168" s="6"/>
      <c r="J168" s="6"/>
      <c r="K168" s="6"/>
      <c r="L168" s="6"/>
      <c r="M168" s="6"/>
      <c r="N168" s="6"/>
      <c r="O168" s="6"/>
      <c r="P168" s="6"/>
    </row>
    <row r="169" spans="1:16">
      <c r="A169" s="46"/>
      <c r="B169" s="6"/>
      <c r="C169" s="6"/>
      <c r="D169" s="6"/>
      <c r="E169" s="6"/>
      <c r="F169" s="6"/>
      <c r="G169" s="6"/>
      <c r="H169" s="6"/>
      <c r="I169" s="6"/>
      <c r="J169" s="6"/>
      <c r="K169" s="6"/>
      <c r="L169" s="6"/>
      <c r="M169" s="6"/>
      <c r="N169" s="6"/>
      <c r="O169" s="6"/>
      <c r="P169" s="6"/>
    </row>
    <row r="170" spans="1:16">
      <c r="A170" s="46"/>
      <c r="B170" s="6"/>
      <c r="C170" s="6"/>
      <c r="D170" s="6"/>
      <c r="E170" s="6"/>
      <c r="F170" s="6"/>
      <c r="G170" s="6"/>
      <c r="H170" s="6"/>
      <c r="I170" s="6"/>
      <c r="J170" s="6"/>
      <c r="K170" s="6"/>
      <c r="L170" s="6"/>
      <c r="M170" s="6"/>
      <c r="N170" s="6"/>
      <c r="O170" s="6"/>
      <c r="P170" s="6"/>
    </row>
    <row r="171" spans="1:16">
      <c r="A171" s="46"/>
      <c r="B171" s="6"/>
      <c r="C171" s="6"/>
      <c r="D171" s="6"/>
      <c r="E171" s="6"/>
      <c r="F171" s="6"/>
      <c r="G171" s="6"/>
      <c r="H171" s="6"/>
      <c r="I171" s="6"/>
      <c r="J171" s="6"/>
      <c r="K171" s="6"/>
      <c r="L171" s="6"/>
      <c r="M171" s="6"/>
      <c r="N171" s="6"/>
      <c r="O171" s="6"/>
      <c r="P171" s="6"/>
    </row>
    <row r="172" spans="1:16">
      <c r="A172" s="46"/>
      <c r="B172" s="6"/>
      <c r="C172" s="6"/>
      <c r="D172" s="6"/>
      <c r="E172" s="6"/>
      <c r="F172" s="6"/>
      <c r="G172" s="6"/>
      <c r="H172" s="6"/>
      <c r="I172" s="6"/>
      <c r="J172" s="6"/>
      <c r="K172" s="6"/>
      <c r="L172" s="6"/>
      <c r="M172" s="6"/>
      <c r="N172" s="6"/>
      <c r="O172" s="6"/>
      <c r="P172" s="6"/>
    </row>
    <row r="173" spans="1:16">
      <c r="A173" s="46"/>
      <c r="B173" s="6"/>
      <c r="C173" s="6"/>
      <c r="D173" s="6"/>
      <c r="E173" s="6"/>
      <c r="F173" s="6"/>
      <c r="G173" s="6"/>
      <c r="H173" s="6"/>
      <c r="I173" s="6"/>
      <c r="J173" s="6"/>
      <c r="K173" s="6"/>
      <c r="L173" s="6"/>
      <c r="M173" s="6"/>
      <c r="N173" s="6"/>
      <c r="O173" s="6"/>
      <c r="P173" s="6"/>
    </row>
    <row r="174" spans="1:16">
      <c r="A174" s="46"/>
      <c r="B174" s="6"/>
      <c r="C174" s="6"/>
      <c r="D174" s="6"/>
      <c r="E174" s="6"/>
      <c r="F174" s="6"/>
      <c r="G174" s="6"/>
      <c r="H174" s="6"/>
      <c r="I174" s="6"/>
      <c r="J174" s="6"/>
      <c r="K174" s="6"/>
      <c r="L174" s="6"/>
      <c r="M174" s="6"/>
      <c r="N174" s="6"/>
      <c r="O174" s="6"/>
      <c r="P174" s="6"/>
    </row>
    <row r="175" spans="1:16">
      <c r="A175" s="46"/>
      <c r="B175" s="6"/>
      <c r="C175" s="6"/>
      <c r="D175" s="6"/>
      <c r="E175" s="6"/>
      <c r="F175" s="6"/>
      <c r="G175" s="6"/>
      <c r="H175" s="6"/>
      <c r="I175" s="6"/>
      <c r="J175" s="6"/>
      <c r="K175" s="6"/>
      <c r="L175" s="6"/>
      <c r="M175" s="6"/>
      <c r="N175" s="6"/>
      <c r="O175" s="6"/>
      <c r="P175" s="6"/>
    </row>
    <row r="176" spans="1:16">
      <c r="A176" s="46"/>
      <c r="B176" s="6"/>
      <c r="C176" s="6"/>
      <c r="D176" s="6"/>
      <c r="E176" s="6"/>
      <c r="F176" s="6"/>
      <c r="G176" s="6"/>
      <c r="H176" s="6"/>
      <c r="I176" s="6"/>
      <c r="J176" s="6"/>
      <c r="K176" s="6"/>
      <c r="L176" s="6"/>
      <c r="M176" s="6"/>
      <c r="N176" s="6"/>
      <c r="O176" s="6"/>
      <c r="P176" s="6"/>
    </row>
    <row r="177" spans="1:16">
      <c r="A177" s="46"/>
      <c r="B177" s="6"/>
      <c r="C177" s="6"/>
      <c r="D177" s="6"/>
      <c r="E177" s="6"/>
      <c r="F177" s="6"/>
      <c r="G177" s="6"/>
      <c r="H177" s="6"/>
      <c r="I177" s="6"/>
      <c r="J177" s="6"/>
      <c r="K177" s="6"/>
      <c r="L177" s="6"/>
      <c r="M177" s="6"/>
      <c r="N177" s="6"/>
      <c r="O177" s="6"/>
      <c r="P177" s="6"/>
    </row>
    <row r="178" spans="1:16">
      <c r="A178" s="46"/>
      <c r="B178" s="6"/>
      <c r="C178" s="6"/>
      <c r="D178" s="6"/>
      <c r="E178" s="6"/>
      <c r="F178" s="6"/>
      <c r="G178" s="6"/>
      <c r="H178" s="6"/>
      <c r="I178" s="6"/>
      <c r="J178" s="6"/>
      <c r="K178" s="6"/>
      <c r="L178" s="6"/>
      <c r="M178" s="6"/>
      <c r="N178" s="6"/>
      <c r="O178" s="6"/>
      <c r="P178" s="6"/>
    </row>
    <row r="179" spans="1:16">
      <c r="A179" s="46"/>
      <c r="B179" s="6"/>
      <c r="C179" s="6"/>
      <c r="D179" s="6"/>
      <c r="E179" s="6"/>
      <c r="F179" s="6"/>
      <c r="G179" s="6"/>
      <c r="H179" s="6"/>
      <c r="I179" s="6"/>
      <c r="J179" s="6"/>
      <c r="K179" s="6"/>
      <c r="L179" s="6"/>
      <c r="M179" s="6"/>
      <c r="N179" s="6"/>
      <c r="O179" s="6"/>
      <c r="P179" s="6"/>
    </row>
    <row r="180" spans="1:16">
      <c r="A180" s="46"/>
      <c r="B180" s="6"/>
      <c r="C180" s="6"/>
      <c r="D180" s="6"/>
      <c r="E180" s="6"/>
      <c r="F180" s="6"/>
      <c r="G180" s="6"/>
      <c r="H180" s="6"/>
      <c r="I180" s="6"/>
      <c r="J180" s="6"/>
      <c r="K180" s="6"/>
      <c r="L180" s="6"/>
      <c r="M180" s="6"/>
      <c r="N180" s="6"/>
      <c r="O180" s="6"/>
      <c r="P180" s="6"/>
    </row>
    <row r="181" spans="1:16">
      <c r="A181" s="46"/>
      <c r="B181" s="6"/>
      <c r="C181" s="6"/>
      <c r="D181" s="6"/>
      <c r="E181" s="6"/>
      <c r="F181" s="6"/>
      <c r="G181" s="6"/>
      <c r="H181" s="6"/>
      <c r="I181" s="6"/>
      <c r="J181" s="6"/>
      <c r="K181" s="6"/>
      <c r="L181" s="6"/>
      <c r="M181" s="6"/>
      <c r="N181" s="6"/>
      <c r="O181" s="6"/>
      <c r="P181" s="6"/>
    </row>
    <row r="182" spans="1:16">
      <c r="A182" s="46"/>
      <c r="B182" s="6"/>
      <c r="C182" s="6"/>
      <c r="D182" s="6"/>
      <c r="E182" s="6"/>
      <c r="F182" s="6"/>
      <c r="G182" s="6"/>
      <c r="H182" s="6"/>
      <c r="I182" s="6"/>
      <c r="J182" s="6"/>
      <c r="K182" s="6"/>
      <c r="L182" s="6"/>
      <c r="M182" s="6"/>
      <c r="N182" s="6"/>
      <c r="O182" s="6"/>
      <c r="P182" s="6"/>
    </row>
    <row r="183" spans="1:16">
      <c r="A183" s="46"/>
      <c r="B183" s="6"/>
      <c r="C183" s="6"/>
      <c r="D183" s="6"/>
      <c r="E183" s="6"/>
      <c r="F183" s="6"/>
      <c r="G183" s="6"/>
      <c r="H183" s="6"/>
      <c r="I183" s="6"/>
      <c r="J183" s="6"/>
      <c r="K183" s="6"/>
      <c r="L183" s="6"/>
      <c r="M183" s="6"/>
      <c r="N183" s="6"/>
      <c r="O183" s="6"/>
      <c r="P183" s="6"/>
    </row>
    <row r="184" spans="1:16">
      <c r="A184" s="46"/>
      <c r="B184" s="6"/>
      <c r="C184" s="6"/>
      <c r="D184" s="6"/>
      <c r="E184" s="6"/>
      <c r="F184" s="6"/>
      <c r="G184" s="6"/>
      <c r="H184" s="6"/>
      <c r="I184" s="6"/>
      <c r="J184" s="6"/>
      <c r="K184" s="6"/>
      <c r="L184" s="6"/>
      <c r="M184" s="6"/>
      <c r="N184" s="6"/>
      <c r="O184" s="6"/>
      <c r="P184" s="6"/>
    </row>
    <row r="185" spans="1:16">
      <c r="A185" s="46"/>
      <c r="B185" s="6"/>
      <c r="C185" s="6"/>
      <c r="D185" s="6"/>
      <c r="E185" s="6"/>
      <c r="F185" s="6"/>
      <c r="G185" s="6"/>
      <c r="H185" s="6"/>
      <c r="I185" s="6"/>
      <c r="J185" s="6"/>
      <c r="K185" s="6"/>
      <c r="L185" s="6"/>
      <c r="M185" s="6"/>
      <c r="N185" s="6"/>
      <c r="O185" s="6"/>
      <c r="P185" s="6"/>
    </row>
    <row r="186" spans="1:16">
      <c r="A186" s="46"/>
      <c r="B186" s="6"/>
      <c r="C186" s="6"/>
      <c r="D186" s="6"/>
      <c r="E186" s="6"/>
      <c r="F186" s="6"/>
      <c r="G186" s="6"/>
      <c r="H186" s="6"/>
      <c r="I186" s="6"/>
      <c r="J186" s="6"/>
      <c r="K186" s="6"/>
      <c r="L186" s="6"/>
      <c r="M186" s="6"/>
      <c r="N186" s="6"/>
      <c r="O186" s="6"/>
      <c r="P186" s="6"/>
    </row>
    <row r="187" spans="1:16">
      <c r="A187" s="46"/>
      <c r="B187" s="6"/>
      <c r="C187" s="6"/>
      <c r="D187" s="6"/>
      <c r="E187" s="6"/>
      <c r="F187" s="6"/>
      <c r="G187" s="6"/>
      <c r="H187" s="6"/>
      <c r="I187" s="6"/>
      <c r="J187" s="6"/>
      <c r="K187" s="6"/>
      <c r="L187" s="6"/>
      <c r="M187" s="6"/>
      <c r="N187" s="6"/>
      <c r="O187" s="6"/>
      <c r="P187" s="6"/>
    </row>
    <row r="188" spans="1:16">
      <c r="A188" s="46"/>
      <c r="B188" s="6"/>
      <c r="C188" s="6"/>
      <c r="D188" s="6"/>
      <c r="E188" s="6"/>
      <c r="F188" s="6"/>
      <c r="G188" s="6"/>
      <c r="H188" s="6"/>
      <c r="I188" s="6"/>
      <c r="J188" s="6"/>
      <c r="K188" s="6"/>
      <c r="L188" s="6"/>
      <c r="M188" s="6"/>
      <c r="N188" s="6"/>
      <c r="O188" s="6"/>
      <c r="P188" s="6"/>
    </row>
    <row r="189" spans="1:16">
      <c r="A189" s="46"/>
      <c r="B189" s="6"/>
      <c r="C189" s="6"/>
      <c r="D189" s="6"/>
      <c r="E189" s="6"/>
      <c r="F189" s="6"/>
      <c r="G189" s="6"/>
      <c r="H189" s="6"/>
      <c r="I189" s="6"/>
      <c r="J189" s="6"/>
      <c r="K189" s="6"/>
      <c r="L189" s="6"/>
      <c r="M189" s="6"/>
      <c r="N189" s="6"/>
      <c r="O189" s="6"/>
      <c r="P189" s="6"/>
    </row>
    <row r="190" spans="1:16">
      <c r="A190" s="46"/>
      <c r="B190" s="6"/>
      <c r="C190" s="6"/>
      <c r="D190" s="6"/>
      <c r="E190" s="6"/>
      <c r="F190" s="6"/>
      <c r="G190" s="6"/>
      <c r="H190" s="6"/>
      <c r="I190" s="6"/>
      <c r="J190" s="6"/>
      <c r="K190" s="6"/>
      <c r="L190" s="6"/>
      <c r="M190" s="6"/>
      <c r="N190" s="6"/>
      <c r="O190" s="6"/>
      <c r="P190" s="6"/>
    </row>
    <row r="191" spans="1:16">
      <c r="A191" s="46"/>
      <c r="B191" s="6"/>
      <c r="C191" s="6"/>
      <c r="D191" s="6"/>
      <c r="E191" s="6"/>
      <c r="F191" s="6"/>
      <c r="G191" s="6"/>
      <c r="H191" s="6"/>
      <c r="I191" s="6"/>
      <c r="J191" s="6"/>
      <c r="K191" s="6"/>
      <c r="L191" s="6"/>
      <c r="M191" s="6"/>
      <c r="N191" s="6"/>
      <c r="O191" s="6"/>
      <c r="P191" s="6"/>
    </row>
    <row r="192" spans="1:16">
      <c r="A192" s="46"/>
      <c r="B192" s="6"/>
      <c r="C192" s="6"/>
      <c r="D192" s="6"/>
      <c r="E192" s="6"/>
      <c r="F192" s="6"/>
      <c r="G192" s="6"/>
      <c r="H192" s="6"/>
      <c r="I192" s="6"/>
      <c r="J192" s="6"/>
      <c r="K192" s="6"/>
      <c r="L192" s="6"/>
      <c r="M192" s="6"/>
      <c r="N192" s="6"/>
      <c r="O192" s="6"/>
      <c r="P192" s="6"/>
    </row>
    <row r="193" spans="1:16">
      <c r="A193" s="46"/>
      <c r="B193" s="6"/>
      <c r="C193" s="6"/>
      <c r="D193" s="6"/>
      <c r="E193" s="6"/>
      <c r="F193" s="6"/>
      <c r="G193" s="6"/>
      <c r="H193" s="6"/>
      <c r="I193" s="6"/>
      <c r="J193" s="6"/>
      <c r="K193" s="6"/>
      <c r="L193" s="6"/>
      <c r="M193" s="6"/>
      <c r="N193" s="6"/>
      <c r="O193" s="6"/>
      <c r="P193" s="6"/>
    </row>
    <row r="194" spans="1:16">
      <c r="A194" s="46"/>
      <c r="B194" s="6"/>
      <c r="C194" s="6"/>
      <c r="D194" s="6"/>
      <c r="E194" s="6"/>
      <c r="F194" s="6"/>
      <c r="G194" s="6"/>
      <c r="H194" s="6"/>
      <c r="I194" s="6"/>
      <c r="J194" s="6"/>
      <c r="K194" s="6"/>
      <c r="L194" s="6"/>
      <c r="M194" s="6"/>
      <c r="N194" s="6"/>
      <c r="O194" s="6"/>
      <c r="P194" s="6"/>
    </row>
    <row r="195" spans="1:16">
      <c r="A195" s="46"/>
      <c r="B195" s="6"/>
      <c r="C195" s="6"/>
      <c r="D195" s="6"/>
      <c r="E195" s="6"/>
      <c r="F195" s="6"/>
      <c r="G195" s="6"/>
      <c r="H195" s="6"/>
      <c r="I195" s="6"/>
      <c r="J195" s="6"/>
      <c r="K195" s="6"/>
      <c r="L195" s="6"/>
      <c r="M195" s="6"/>
      <c r="N195" s="6"/>
      <c r="O195" s="6"/>
      <c r="P195" s="6"/>
    </row>
    <row r="196" spans="1:16">
      <c r="A196" s="46"/>
      <c r="B196" s="6"/>
      <c r="C196" s="6"/>
      <c r="D196" s="6"/>
      <c r="E196" s="6"/>
      <c r="F196" s="6"/>
      <c r="G196" s="6"/>
      <c r="H196" s="6"/>
      <c r="I196" s="6"/>
      <c r="J196" s="6"/>
      <c r="K196" s="6"/>
      <c r="L196" s="6"/>
      <c r="M196" s="6"/>
      <c r="N196" s="6"/>
      <c r="O196" s="6"/>
      <c r="P196" s="6"/>
    </row>
    <row r="197" spans="1:16">
      <c r="A197" s="46"/>
      <c r="B197" s="6"/>
      <c r="C197" s="6"/>
      <c r="D197" s="6"/>
      <c r="E197" s="6"/>
      <c r="F197" s="6"/>
      <c r="G197" s="6"/>
      <c r="H197" s="6"/>
      <c r="I197" s="6"/>
      <c r="J197" s="6"/>
      <c r="K197" s="6"/>
      <c r="L197" s="6"/>
      <c r="M197" s="6"/>
      <c r="N197" s="6"/>
      <c r="O197" s="6"/>
      <c r="P197" s="6"/>
    </row>
    <row r="198" spans="1:16">
      <c r="A198" s="46"/>
      <c r="B198" s="6"/>
      <c r="C198" s="6"/>
      <c r="D198" s="6"/>
      <c r="E198" s="6"/>
      <c r="F198" s="6"/>
      <c r="G198" s="6"/>
      <c r="H198" s="6"/>
      <c r="I198" s="6"/>
      <c r="J198" s="6"/>
      <c r="K198" s="6"/>
      <c r="L198" s="6"/>
      <c r="M198" s="6"/>
      <c r="N198" s="6"/>
      <c r="O198" s="6"/>
      <c r="P198" s="6"/>
    </row>
    <row r="199" spans="1:16">
      <c r="A199" s="46"/>
      <c r="B199" s="6"/>
      <c r="C199" s="6"/>
      <c r="D199" s="6"/>
      <c r="E199" s="6"/>
      <c r="F199" s="6"/>
      <c r="G199" s="6"/>
      <c r="H199" s="6"/>
      <c r="I199" s="6"/>
      <c r="J199" s="6"/>
      <c r="K199" s="6"/>
      <c r="L199" s="6"/>
      <c r="M199" s="6"/>
      <c r="N199" s="6"/>
      <c r="O199" s="6"/>
      <c r="P199" s="6"/>
    </row>
    <row r="200" spans="1:16">
      <c r="A200" s="46"/>
      <c r="B200" s="6"/>
      <c r="C200" s="6"/>
      <c r="D200" s="6"/>
      <c r="E200" s="6"/>
      <c r="F200" s="6"/>
      <c r="G200" s="6"/>
      <c r="H200" s="6"/>
      <c r="I200" s="6"/>
      <c r="J200" s="6"/>
      <c r="K200" s="6"/>
      <c r="L200" s="6"/>
      <c r="M200" s="6"/>
      <c r="N200" s="6"/>
      <c r="O200" s="6"/>
      <c r="P200" s="6"/>
    </row>
    <row r="201" spans="1:16">
      <c r="A201" s="46"/>
      <c r="B201" s="6"/>
      <c r="C201" s="6"/>
      <c r="D201" s="6"/>
      <c r="E201" s="6"/>
      <c r="F201" s="6"/>
      <c r="G201" s="6"/>
      <c r="H201" s="6"/>
      <c r="I201" s="6"/>
      <c r="J201" s="6"/>
      <c r="K201" s="6"/>
      <c r="L201" s="6"/>
      <c r="M201" s="6"/>
      <c r="N201" s="6"/>
      <c r="O201" s="6"/>
      <c r="P201" s="6"/>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E38" sqref="E38"/>
    </sheetView>
  </sheetViews>
  <sheetFormatPr baseColWidth="10" defaultRowHeight="15" x14ac:dyDescent="0"/>
  <cols>
    <col min="1" max="1" width="10.83203125" style="27"/>
    <col min="2" max="2" width="65.1640625" style="28" customWidth="1"/>
    <col min="3" max="3" width="10.83203125" style="27"/>
  </cols>
  <sheetData>
    <row r="1" spans="1:3">
      <c r="A1" s="36" t="s">
        <v>57</v>
      </c>
      <c r="B1" s="7" t="s">
        <v>58</v>
      </c>
      <c r="C1" s="36" t="s">
        <v>59</v>
      </c>
    </row>
    <row r="2" spans="1:3" ht="210">
      <c r="A2" s="27" t="s">
        <v>42</v>
      </c>
      <c r="B2" s="32" t="s">
        <v>60</v>
      </c>
      <c r="C2" s="27" t="s">
        <v>61</v>
      </c>
    </row>
    <row r="3" spans="1:3" ht="255">
      <c r="A3" s="27" t="s">
        <v>62</v>
      </c>
      <c r="B3" s="28" t="s">
        <v>63</v>
      </c>
      <c r="C3" s="27" t="s">
        <v>61</v>
      </c>
    </row>
    <row r="4" spans="1:3" ht="30">
      <c r="A4" s="27" t="s">
        <v>64</v>
      </c>
      <c r="B4" s="28" t="s">
        <v>65</v>
      </c>
      <c r="C4" s="27" t="s">
        <v>66</v>
      </c>
    </row>
    <row r="5" spans="1:3" ht="30">
      <c r="A5" s="27" t="s">
        <v>67</v>
      </c>
      <c r="B5" s="28" t="s">
        <v>68</v>
      </c>
      <c r="C5" s="27" t="s">
        <v>66</v>
      </c>
    </row>
    <row r="6" spans="1:3" ht="30">
      <c r="A6" s="27" t="s">
        <v>47</v>
      </c>
      <c r="B6" s="28" t="s">
        <v>49</v>
      </c>
      <c r="C6" s="27" t="s">
        <v>66</v>
      </c>
    </row>
    <row r="7" spans="1:3" ht="30">
      <c r="A7" s="27" t="s">
        <v>53</v>
      </c>
      <c r="B7" s="28" t="s">
        <v>54</v>
      </c>
      <c r="C7" s="27" t="s">
        <v>66</v>
      </c>
    </row>
    <row r="8" spans="1:3" ht="75">
      <c r="A8" s="27" t="s">
        <v>43</v>
      </c>
      <c r="B8" s="28" t="s">
        <v>55</v>
      </c>
      <c r="C8" s="27" t="s">
        <v>69</v>
      </c>
    </row>
    <row r="9" spans="1:3" ht="30">
      <c r="A9" s="27" t="s">
        <v>70</v>
      </c>
      <c r="B9" s="28" t="s">
        <v>71</v>
      </c>
      <c r="C9" s="27" t="s">
        <v>66</v>
      </c>
    </row>
    <row r="10" spans="1:3" ht="30">
      <c r="A10" s="27" t="s">
        <v>48</v>
      </c>
      <c r="B10" s="28" t="s">
        <v>51</v>
      </c>
      <c r="C10" s="27" t="s">
        <v>66</v>
      </c>
    </row>
    <row r="11" spans="1:3">
      <c r="A11" s="27" t="s">
        <v>46</v>
      </c>
      <c r="B11" s="28" t="s">
        <v>50</v>
      </c>
      <c r="C11" s="27" t="s">
        <v>66</v>
      </c>
    </row>
    <row r="12" spans="1:3">
      <c r="A12" s="27" t="s">
        <v>72</v>
      </c>
      <c r="B12" s="28" t="s">
        <v>73</v>
      </c>
      <c r="C12" s="27" t="s">
        <v>74</v>
      </c>
    </row>
    <row r="13" spans="1:3" ht="45">
      <c r="A13" s="27" t="s">
        <v>52</v>
      </c>
      <c r="B13" s="28" t="s">
        <v>75</v>
      </c>
      <c r="C13" s="27" t="s">
        <v>74</v>
      </c>
    </row>
    <row r="14" spans="1:3" ht="30">
      <c r="A14" s="27" t="s">
        <v>76</v>
      </c>
      <c r="B14" s="28" t="s">
        <v>77</v>
      </c>
      <c r="C14" s="27" t="s">
        <v>74</v>
      </c>
    </row>
    <row r="15" spans="1:3">
      <c r="A15" s="27" t="s">
        <v>78</v>
      </c>
      <c r="B15" s="28" t="s">
        <v>79</v>
      </c>
      <c r="C15" s="27" t="s">
        <v>66</v>
      </c>
    </row>
    <row r="16" spans="1:3" ht="30">
      <c r="A16" s="27" t="s">
        <v>80</v>
      </c>
      <c r="B16" s="28" t="s">
        <v>81</v>
      </c>
      <c r="C16" s="27" t="s">
        <v>66</v>
      </c>
    </row>
    <row r="17" spans="1:3">
      <c r="A17" s="27" t="s">
        <v>82</v>
      </c>
      <c r="B17" s="28" t="s">
        <v>83</v>
      </c>
      <c r="C17" s="27" t="s">
        <v>74</v>
      </c>
    </row>
    <row r="18" spans="1:3">
      <c r="A18" s="27" t="s">
        <v>84</v>
      </c>
      <c r="B18" s="28" t="s">
        <v>85</v>
      </c>
      <c r="C18" s="27" t="s">
        <v>74</v>
      </c>
    </row>
    <row r="19" spans="1:3">
      <c r="A19" s="27" t="s">
        <v>86</v>
      </c>
      <c r="B19" s="28" t="s">
        <v>87</v>
      </c>
      <c r="C19" s="27" t="s">
        <v>88</v>
      </c>
    </row>
    <row r="20" spans="1:3">
      <c r="A20" s="27" t="s">
        <v>89</v>
      </c>
      <c r="B20" s="28" t="s">
        <v>90</v>
      </c>
      <c r="C20" s="27" t="s">
        <v>88</v>
      </c>
    </row>
    <row r="21" spans="1:3" ht="30">
      <c r="A21" s="27" t="s">
        <v>91</v>
      </c>
      <c r="B21" s="28" t="s">
        <v>92</v>
      </c>
      <c r="C21" s="27" t="s">
        <v>88</v>
      </c>
    </row>
    <row r="22" spans="1:3">
      <c r="A22" s="27" t="s">
        <v>93</v>
      </c>
      <c r="B22" s="28" t="s">
        <v>94</v>
      </c>
      <c r="C22" s="27" t="s">
        <v>88</v>
      </c>
    </row>
    <row r="23" spans="1:3">
      <c r="A23" s="27" t="s">
        <v>95</v>
      </c>
      <c r="B23" s="28" t="s">
        <v>96</v>
      </c>
      <c r="C23" s="27" t="s">
        <v>88</v>
      </c>
    </row>
    <row r="24" spans="1:3">
      <c r="A24" s="27" t="s">
        <v>97</v>
      </c>
      <c r="B24" s="28" t="s">
        <v>98</v>
      </c>
      <c r="C24" s="27" t="s">
        <v>88</v>
      </c>
    </row>
    <row r="25" spans="1:3">
      <c r="A25" s="27" t="s">
        <v>99</v>
      </c>
      <c r="B25" s="28" t="s">
        <v>100</v>
      </c>
      <c r="C25" s="27" t="s">
        <v>88</v>
      </c>
    </row>
    <row r="26" spans="1:3">
      <c r="A26" s="27" t="s">
        <v>101</v>
      </c>
      <c r="B26" s="28" t="s">
        <v>102</v>
      </c>
      <c r="C26" s="27" t="s">
        <v>103</v>
      </c>
    </row>
    <row r="27" spans="1:3">
      <c r="A27" s="27" t="s">
        <v>104</v>
      </c>
      <c r="B27" s="28" t="s">
        <v>105</v>
      </c>
      <c r="C27" s="27" t="s">
        <v>74</v>
      </c>
    </row>
    <row r="28" spans="1:3" ht="45">
      <c r="A28" s="27" t="s">
        <v>106</v>
      </c>
      <c r="B28" s="28" t="s">
        <v>107</v>
      </c>
      <c r="C28" s="27" t="s">
        <v>108</v>
      </c>
    </row>
    <row r="29" spans="1:3" ht="45">
      <c r="A29" s="27" t="s">
        <v>109</v>
      </c>
      <c r="B29" s="28" t="s">
        <v>110</v>
      </c>
      <c r="C29" s="27" t="s">
        <v>108</v>
      </c>
    </row>
    <row r="30" spans="1:3" ht="30">
      <c r="A30" s="27" t="s">
        <v>111</v>
      </c>
      <c r="B30" s="28" t="s">
        <v>112</v>
      </c>
      <c r="C30" s="27" t="s">
        <v>113</v>
      </c>
    </row>
    <row r="31" spans="1:3" ht="90">
      <c r="A31" s="27" t="s">
        <v>114</v>
      </c>
      <c r="B31" s="28" t="s">
        <v>115</v>
      </c>
      <c r="C31" s="27" t="s">
        <v>116</v>
      </c>
    </row>
    <row r="32" spans="1:3" ht="90">
      <c r="A32" s="27" t="s">
        <v>117</v>
      </c>
      <c r="B32" s="28" t="s">
        <v>118</v>
      </c>
      <c r="C32" s="27" t="s">
        <v>119</v>
      </c>
    </row>
    <row r="33" spans="1:3">
      <c r="A33" s="27" t="s">
        <v>120</v>
      </c>
      <c r="B33" s="28" t="s">
        <v>121</v>
      </c>
      <c r="C33" s="27" t="s">
        <v>66</v>
      </c>
    </row>
    <row r="34" spans="1:3">
      <c r="A34" s="27" t="s">
        <v>122</v>
      </c>
      <c r="B34" s="28" t="s">
        <v>121</v>
      </c>
      <c r="C34" s="27" t="s">
        <v>66</v>
      </c>
    </row>
    <row r="35" spans="1:3" ht="90">
      <c r="A35" s="27" t="s">
        <v>123</v>
      </c>
      <c r="B35" s="28" t="s">
        <v>124</v>
      </c>
      <c r="C35" s="27" t="s">
        <v>125</v>
      </c>
    </row>
    <row r="36" spans="1:3" ht="345">
      <c r="A36" s="27" t="s">
        <v>126</v>
      </c>
      <c r="B36" s="28" t="s">
        <v>127</v>
      </c>
      <c r="C36" s="27" t="s">
        <v>128</v>
      </c>
    </row>
    <row r="37" spans="1:3">
      <c r="A37" s="27" t="s">
        <v>129</v>
      </c>
      <c r="B37" s="28" t="s">
        <v>130</v>
      </c>
      <c r="C37" s="27" t="s">
        <v>66</v>
      </c>
    </row>
    <row r="38" spans="1:3" ht="45">
      <c r="A38" s="37" t="s">
        <v>133</v>
      </c>
      <c r="B38" s="38" t="s">
        <v>134</v>
      </c>
      <c r="C38" s="37" t="s">
        <v>108</v>
      </c>
    </row>
    <row r="39" spans="1:3">
      <c r="A39" s="37" t="s">
        <v>135</v>
      </c>
      <c r="B39" s="38" t="s">
        <v>136</v>
      </c>
      <c r="C39" s="37" t="s">
        <v>113</v>
      </c>
    </row>
    <row r="40" spans="1:3">
      <c r="A40" s="37" t="s">
        <v>137</v>
      </c>
      <c r="B40" s="38" t="s">
        <v>138</v>
      </c>
      <c r="C40" s="37" t="s">
        <v>66</v>
      </c>
    </row>
  </sheetData>
  <pageMargins left="0.75" right="0.75" top="1" bottom="1" header="0.5" footer="0.5"/>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57"/>
  <sheetViews>
    <sheetView topLeftCell="A5" workbookViewId="0">
      <selection activeCell="B26" sqref="B26"/>
    </sheetView>
  </sheetViews>
  <sheetFormatPr baseColWidth="10" defaultRowHeight="15" x14ac:dyDescent="0"/>
  <sheetData>
    <row r="1" spans="1:2">
      <c r="A1" s="49" t="s">
        <v>305</v>
      </c>
      <c r="B1" s="50" t="s">
        <v>163</v>
      </c>
    </row>
    <row r="2" spans="1:2">
      <c r="A2" s="49" t="s">
        <v>306</v>
      </c>
      <c r="B2" s="50" t="s">
        <v>163</v>
      </c>
    </row>
    <row r="3" spans="1:2">
      <c r="A3" s="49" t="s">
        <v>307</v>
      </c>
      <c r="B3" s="50" t="s">
        <v>163</v>
      </c>
    </row>
    <row r="4" spans="1:2">
      <c r="A4" s="49" t="s">
        <v>308</v>
      </c>
      <c r="B4" s="50" t="s">
        <v>163</v>
      </c>
    </row>
    <row r="5" spans="1:2">
      <c r="A5" s="49" t="s">
        <v>309</v>
      </c>
      <c r="B5" s="50" t="s">
        <v>163</v>
      </c>
    </row>
    <row r="6" spans="1:2">
      <c r="A6" s="49" t="s">
        <v>310</v>
      </c>
      <c r="B6" s="50" t="s">
        <v>163</v>
      </c>
    </row>
    <row r="7" spans="1:2">
      <c r="A7" s="51" t="s">
        <v>311</v>
      </c>
      <c r="B7" s="51" t="s">
        <v>101</v>
      </c>
    </row>
    <row r="8" spans="1:2">
      <c r="A8" s="51" t="s">
        <v>312</v>
      </c>
      <c r="B8" s="50" t="s">
        <v>163</v>
      </c>
    </row>
    <row r="9" spans="1:2">
      <c r="A9" s="51" t="s">
        <v>313</v>
      </c>
      <c r="B9" s="50" t="s">
        <v>163</v>
      </c>
    </row>
    <row r="10" spans="1:2">
      <c r="A10" s="51" t="s">
        <v>313</v>
      </c>
      <c r="B10" s="50" t="s">
        <v>163</v>
      </c>
    </row>
    <row r="11" spans="1:2">
      <c r="A11" s="51" t="s">
        <v>314</v>
      </c>
      <c r="B11" s="50" t="s">
        <v>163</v>
      </c>
    </row>
    <row r="12" spans="1:2">
      <c r="A12" s="51" t="s">
        <v>315</v>
      </c>
      <c r="B12" s="50" t="s">
        <v>163</v>
      </c>
    </row>
    <row r="13" spans="1:2">
      <c r="A13" s="51" t="s">
        <v>316</v>
      </c>
      <c r="B13" s="50" t="s">
        <v>163</v>
      </c>
    </row>
    <row r="14" spans="1:2">
      <c r="A14" s="51" t="s">
        <v>317</v>
      </c>
      <c r="B14" s="50" t="s">
        <v>163</v>
      </c>
    </row>
    <row r="15" spans="1:2">
      <c r="A15" s="51" t="s">
        <v>318</v>
      </c>
      <c r="B15" s="50" t="s">
        <v>163</v>
      </c>
    </row>
    <row r="16" spans="1:2">
      <c r="A16" s="51" t="s">
        <v>318</v>
      </c>
      <c r="B16" s="50" t="s">
        <v>163</v>
      </c>
    </row>
    <row r="17" spans="1:2">
      <c r="A17" s="51" t="s">
        <v>319</v>
      </c>
      <c r="B17" s="50" t="s">
        <v>163</v>
      </c>
    </row>
    <row r="18" spans="1:2">
      <c r="A18" s="51" t="s">
        <v>319</v>
      </c>
      <c r="B18" s="50" t="s">
        <v>163</v>
      </c>
    </row>
    <row r="19" spans="1:2">
      <c r="A19" s="51" t="s">
        <v>320</v>
      </c>
      <c r="B19" s="50" t="s">
        <v>163</v>
      </c>
    </row>
    <row r="20" spans="1:2">
      <c r="A20" s="51" t="s">
        <v>320</v>
      </c>
      <c r="B20" s="50" t="s">
        <v>163</v>
      </c>
    </row>
    <row r="21" spans="1:2">
      <c r="A21" s="51" t="s">
        <v>222</v>
      </c>
      <c r="B21" s="50" t="s">
        <v>163</v>
      </c>
    </row>
    <row r="22" spans="1:2">
      <c r="A22" s="51" t="s">
        <v>222</v>
      </c>
      <c r="B22" s="50" t="s">
        <v>163</v>
      </c>
    </row>
    <row r="23" spans="1:2">
      <c r="A23" s="51" t="s">
        <v>222</v>
      </c>
      <c r="B23" s="50" t="s">
        <v>163</v>
      </c>
    </row>
    <row r="24" spans="1:2">
      <c r="A24" s="51" t="s">
        <v>321</v>
      </c>
      <c r="B24" s="50" t="s">
        <v>163</v>
      </c>
    </row>
    <row r="25" spans="1:2">
      <c r="A25" s="51" t="s">
        <v>221</v>
      </c>
      <c r="B25" s="55" t="s">
        <v>46</v>
      </c>
    </row>
    <row r="26" spans="1:2">
      <c r="A26" s="49" t="s">
        <v>322</v>
      </c>
      <c r="B26" s="50" t="s">
        <v>163</v>
      </c>
    </row>
    <row r="27" spans="1:2">
      <c r="A27" s="49" t="s">
        <v>323</v>
      </c>
      <c r="B27" s="50" t="s">
        <v>163</v>
      </c>
    </row>
    <row r="28" spans="1:2">
      <c r="A28" s="52" t="s">
        <v>324</v>
      </c>
      <c r="B28" s="52" t="s">
        <v>82</v>
      </c>
    </row>
    <row r="29" spans="1:2">
      <c r="A29" s="53" t="s">
        <v>325</v>
      </c>
      <c r="B29" s="49" t="s">
        <v>126</v>
      </c>
    </row>
    <row r="30" spans="1:2">
      <c r="A30" s="49" t="s">
        <v>326</v>
      </c>
      <c r="B30" s="49" t="s">
        <v>123</v>
      </c>
    </row>
    <row r="31" spans="1:2">
      <c r="A31" s="49" t="s">
        <v>327</v>
      </c>
      <c r="B31" s="50" t="s">
        <v>163</v>
      </c>
    </row>
    <row r="32" spans="1:2">
      <c r="A32" s="49" t="s">
        <v>328</v>
      </c>
      <c r="B32" s="50" t="s">
        <v>163</v>
      </c>
    </row>
    <row r="33" spans="1:2">
      <c r="A33" s="49" t="s">
        <v>213</v>
      </c>
      <c r="B33" s="50" t="s">
        <v>163</v>
      </c>
    </row>
    <row r="34" spans="1:2">
      <c r="A34" s="49" t="s">
        <v>329</v>
      </c>
      <c r="B34" s="50" t="s">
        <v>163</v>
      </c>
    </row>
    <row r="35" spans="1:2">
      <c r="A35" s="49" t="s">
        <v>330</v>
      </c>
      <c r="B35" s="50" t="s">
        <v>163</v>
      </c>
    </row>
    <row r="36" spans="1:2">
      <c r="A36" s="49" t="s">
        <v>331</v>
      </c>
      <c r="B36" s="50" t="s">
        <v>163</v>
      </c>
    </row>
    <row r="37" spans="1:2">
      <c r="A37" s="49" t="s">
        <v>332</v>
      </c>
      <c r="B37" s="50" t="s">
        <v>163</v>
      </c>
    </row>
    <row r="38" spans="1:2">
      <c r="A38" s="49" t="s">
        <v>333</v>
      </c>
      <c r="B38" s="49" t="s">
        <v>126</v>
      </c>
    </row>
    <row r="39" spans="1:2">
      <c r="A39" s="49" t="s">
        <v>334</v>
      </c>
      <c r="B39" s="50" t="s">
        <v>163</v>
      </c>
    </row>
    <row r="40" spans="1:2">
      <c r="A40" s="49" t="s">
        <v>335</v>
      </c>
      <c r="B40" s="50" t="s">
        <v>163</v>
      </c>
    </row>
    <row r="41" spans="1:2">
      <c r="A41" s="49" t="s">
        <v>336</v>
      </c>
      <c r="B41" s="50" t="s">
        <v>163</v>
      </c>
    </row>
    <row r="42" spans="1:2">
      <c r="A42" s="49" t="s">
        <v>199</v>
      </c>
      <c r="B42" s="50" t="s">
        <v>163</v>
      </c>
    </row>
    <row r="43" spans="1:2">
      <c r="A43" s="49" t="s">
        <v>337</v>
      </c>
      <c r="B43" s="50" t="s">
        <v>163</v>
      </c>
    </row>
    <row r="44" spans="1:2">
      <c r="A44" s="49" t="s">
        <v>338</v>
      </c>
      <c r="B44" s="49" t="s">
        <v>123</v>
      </c>
    </row>
    <row r="45" spans="1:2">
      <c r="A45" s="49" t="s">
        <v>339</v>
      </c>
      <c r="B45" s="50" t="s">
        <v>163</v>
      </c>
    </row>
    <row r="46" spans="1:2">
      <c r="A46" s="49" t="s">
        <v>340</v>
      </c>
      <c r="B46" s="50" t="s">
        <v>163</v>
      </c>
    </row>
    <row r="47" spans="1:2">
      <c r="A47" s="49" t="s">
        <v>341</v>
      </c>
      <c r="B47" s="50" t="s">
        <v>163</v>
      </c>
    </row>
    <row r="48" spans="1:2">
      <c r="A48" s="49" t="s">
        <v>342</v>
      </c>
      <c r="B48" s="50" t="s">
        <v>163</v>
      </c>
    </row>
    <row r="49" spans="1:2">
      <c r="A49" s="49" t="s">
        <v>343</v>
      </c>
      <c r="B49" s="50" t="s">
        <v>163</v>
      </c>
    </row>
    <row r="50" spans="1:2">
      <c r="A50" s="49" t="s">
        <v>344</v>
      </c>
      <c r="B50" s="50" t="s">
        <v>163</v>
      </c>
    </row>
    <row r="51" spans="1:2">
      <c r="A51" s="49" t="s">
        <v>345</v>
      </c>
      <c r="B51" s="49" t="s">
        <v>123</v>
      </c>
    </row>
    <row r="52" spans="1:2">
      <c r="A52" s="49" t="s">
        <v>346</v>
      </c>
      <c r="B52" s="50" t="s">
        <v>163</v>
      </c>
    </row>
    <row r="53" spans="1:2">
      <c r="A53" s="49" t="s">
        <v>347</v>
      </c>
      <c r="B53" s="50" t="s">
        <v>163</v>
      </c>
    </row>
    <row r="54" spans="1:2">
      <c r="A54" s="49" t="s">
        <v>348</v>
      </c>
      <c r="B54" s="50" t="s">
        <v>163</v>
      </c>
    </row>
    <row r="55" spans="1:2">
      <c r="A55" s="49" t="s">
        <v>200</v>
      </c>
      <c r="B55" s="50" t="s">
        <v>163</v>
      </c>
    </row>
    <row r="56" spans="1:2">
      <c r="A56" s="49" t="s">
        <v>349</v>
      </c>
      <c r="B56" s="50" t="s">
        <v>163</v>
      </c>
    </row>
    <row r="57" spans="1:2">
      <c r="A57" s="49" t="s">
        <v>350</v>
      </c>
      <c r="B57" s="49" t="s">
        <v>84</v>
      </c>
    </row>
    <row r="58" spans="1:2">
      <c r="A58" s="49" t="s">
        <v>203</v>
      </c>
      <c r="B58" s="49" t="s">
        <v>86</v>
      </c>
    </row>
    <row r="59" spans="1:2">
      <c r="A59" s="49" t="s">
        <v>206</v>
      </c>
      <c r="B59" s="50" t="s">
        <v>163</v>
      </c>
    </row>
    <row r="60" spans="1:2">
      <c r="A60" s="49" t="s">
        <v>351</v>
      </c>
      <c r="B60" s="50" t="s">
        <v>163</v>
      </c>
    </row>
    <row r="61" spans="1:2">
      <c r="A61" s="49" t="s">
        <v>210</v>
      </c>
      <c r="B61" s="50" t="s">
        <v>163</v>
      </c>
    </row>
    <row r="62" spans="1:2">
      <c r="A62" s="49" t="s">
        <v>352</v>
      </c>
      <c r="B62" s="50" t="s">
        <v>163</v>
      </c>
    </row>
    <row r="63" spans="1:2">
      <c r="A63" s="49" t="s">
        <v>353</v>
      </c>
      <c r="B63" s="49" t="s">
        <v>126</v>
      </c>
    </row>
    <row r="64" spans="1:2">
      <c r="A64" s="49" t="s">
        <v>354</v>
      </c>
      <c r="B64" s="49" t="s">
        <v>126</v>
      </c>
    </row>
    <row r="65" spans="1:2">
      <c r="A65" s="49" t="s">
        <v>355</v>
      </c>
      <c r="B65" s="50" t="s">
        <v>163</v>
      </c>
    </row>
    <row r="66" spans="1:2">
      <c r="A66" s="49" t="s">
        <v>356</v>
      </c>
      <c r="B66" s="50" t="s">
        <v>163</v>
      </c>
    </row>
    <row r="67" spans="1:2">
      <c r="A67" s="49" t="s">
        <v>357</v>
      </c>
      <c r="B67" s="50" t="s">
        <v>163</v>
      </c>
    </row>
    <row r="68" spans="1:2">
      <c r="A68" s="49" t="s">
        <v>358</v>
      </c>
      <c r="B68" s="54" t="s">
        <v>89</v>
      </c>
    </row>
    <row r="69" spans="1:2">
      <c r="A69" s="49" t="s">
        <v>207</v>
      </c>
      <c r="B69" s="54" t="s">
        <v>91</v>
      </c>
    </row>
    <row r="70" spans="1:2">
      <c r="A70" s="49" t="s">
        <v>359</v>
      </c>
      <c r="B70" s="54" t="s">
        <v>117</v>
      </c>
    </row>
    <row r="71" spans="1:2">
      <c r="A71" s="49" t="s">
        <v>360</v>
      </c>
      <c r="B71" s="50" t="s">
        <v>163</v>
      </c>
    </row>
    <row r="72" spans="1:2">
      <c r="A72" s="49" t="s">
        <v>219</v>
      </c>
      <c r="B72" s="50" t="s">
        <v>163</v>
      </c>
    </row>
    <row r="73" spans="1:2">
      <c r="A73" s="49" t="s">
        <v>361</v>
      </c>
      <c r="B73" s="50" t="s">
        <v>163</v>
      </c>
    </row>
    <row r="74" spans="1:2">
      <c r="A74" s="49" t="s">
        <v>362</v>
      </c>
      <c r="B74" s="54" t="s">
        <v>363</v>
      </c>
    </row>
    <row r="75" spans="1:2">
      <c r="A75" s="49" t="s">
        <v>364</v>
      </c>
      <c r="B75" s="54" t="s">
        <v>117</v>
      </c>
    </row>
    <row r="76" spans="1:2">
      <c r="A76" s="49" t="s">
        <v>365</v>
      </c>
      <c r="B76" s="54" t="s">
        <v>133</v>
      </c>
    </row>
    <row r="77" spans="1:2">
      <c r="A77" s="49" t="s">
        <v>366</v>
      </c>
      <c r="B77" s="50" t="s">
        <v>163</v>
      </c>
    </row>
    <row r="78" spans="1:2">
      <c r="A78" s="49" t="s">
        <v>217</v>
      </c>
      <c r="B78" s="50" t="s">
        <v>163</v>
      </c>
    </row>
    <row r="79" spans="1:2">
      <c r="A79" s="49" t="s">
        <v>367</v>
      </c>
      <c r="B79" s="54" t="s">
        <v>93</v>
      </c>
    </row>
    <row r="80" spans="1:2">
      <c r="A80" s="49" t="s">
        <v>368</v>
      </c>
      <c r="B80" s="50" t="s">
        <v>163</v>
      </c>
    </row>
    <row r="81" spans="1:2">
      <c r="A81" s="49" t="s">
        <v>369</v>
      </c>
      <c r="B81" s="50" t="s">
        <v>163</v>
      </c>
    </row>
    <row r="82" spans="1:2">
      <c r="A82" s="49" t="s">
        <v>370</v>
      </c>
      <c r="B82" s="54" t="s">
        <v>111</v>
      </c>
    </row>
    <row r="83" spans="1:2">
      <c r="A83" s="49" t="s">
        <v>371</v>
      </c>
      <c r="B83" s="54" t="s">
        <v>117</v>
      </c>
    </row>
    <row r="84" spans="1:2">
      <c r="A84" s="49" t="s">
        <v>372</v>
      </c>
      <c r="B84" s="50" t="s">
        <v>163</v>
      </c>
    </row>
    <row r="85" spans="1:2">
      <c r="A85" s="49" t="s">
        <v>373</v>
      </c>
      <c r="B85" s="50" t="s">
        <v>163</v>
      </c>
    </row>
    <row r="86" spans="1:2">
      <c r="A86" s="49" t="s">
        <v>374</v>
      </c>
      <c r="B86" s="54" t="s">
        <v>95</v>
      </c>
    </row>
    <row r="87" spans="1:2">
      <c r="A87" s="49" t="s">
        <v>375</v>
      </c>
      <c r="B87" s="50" t="s">
        <v>163</v>
      </c>
    </row>
    <row r="88" spans="1:2">
      <c r="A88" s="49" t="s">
        <v>376</v>
      </c>
      <c r="B88" s="50" t="s">
        <v>163</v>
      </c>
    </row>
    <row r="89" spans="1:2">
      <c r="A89" s="49" t="s">
        <v>377</v>
      </c>
      <c r="B89" s="54" t="s">
        <v>97</v>
      </c>
    </row>
    <row r="90" spans="1:2">
      <c r="A90" s="49" t="s">
        <v>378</v>
      </c>
      <c r="B90" s="50" t="s">
        <v>163</v>
      </c>
    </row>
    <row r="91" spans="1:2">
      <c r="A91" s="49" t="s">
        <v>379</v>
      </c>
      <c r="B91" s="49" t="s">
        <v>126</v>
      </c>
    </row>
    <row r="92" spans="1:2">
      <c r="A92" s="49" t="s">
        <v>380</v>
      </c>
      <c r="B92" s="49" t="s">
        <v>109</v>
      </c>
    </row>
    <row r="93" spans="1:2">
      <c r="A93" s="49" t="s">
        <v>381</v>
      </c>
      <c r="B93" s="50" t="s">
        <v>163</v>
      </c>
    </row>
    <row r="94" spans="1:2">
      <c r="A94" s="49" t="s">
        <v>382</v>
      </c>
      <c r="B94" s="49" t="s">
        <v>99</v>
      </c>
    </row>
    <row r="95" spans="1:2">
      <c r="A95" s="49" t="s">
        <v>383</v>
      </c>
      <c r="B95" s="50" t="s">
        <v>163</v>
      </c>
    </row>
    <row r="96" spans="1:2">
      <c r="A96" s="49" t="s">
        <v>384</v>
      </c>
      <c r="B96" s="50" t="s">
        <v>163</v>
      </c>
    </row>
    <row r="97" spans="1:2">
      <c r="A97" s="49" t="s">
        <v>385</v>
      </c>
      <c r="B97" s="49" t="s">
        <v>114</v>
      </c>
    </row>
    <row r="98" spans="1:2">
      <c r="A98" s="49" t="s">
        <v>386</v>
      </c>
      <c r="B98" s="50" t="s">
        <v>163</v>
      </c>
    </row>
    <row r="99" spans="1:2">
      <c r="A99" s="49" t="s">
        <v>209</v>
      </c>
      <c r="B99" s="50" t="s">
        <v>163</v>
      </c>
    </row>
    <row r="100" spans="1:2">
      <c r="A100" s="49" t="s">
        <v>193</v>
      </c>
      <c r="B100" s="50" t="s">
        <v>163</v>
      </c>
    </row>
    <row r="101" spans="1:2">
      <c r="A101" s="49" t="s">
        <v>205</v>
      </c>
      <c r="B101" s="50" t="s">
        <v>163</v>
      </c>
    </row>
    <row r="102" spans="1:2">
      <c r="A102" s="49" t="s">
        <v>208</v>
      </c>
      <c r="B102" s="50" t="s">
        <v>163</v>
      </c>
    </row>
    <row r="103" spans="1:2">
      <c r="A103" s="49" t="s">
        <v>387</v>
      </c>
      <c r="B103" s="50" t="s">
        <v>163</v>
      </c>
    </row>
    <row r="104" spans="1:2">
      <c r="A104" s="49" t="s">
        <v>220</v>
      </c>
      <c r="B104" s="50" t="s">
        <v>163</v>
      </c>
    </row>
    <row r="105" spans="1:2">
      <c r="A105" s="49" t="s">
        <v>388</v>
      </c>
      <c r="B105" s="50" t="s">
        <v>163</v>
      </c>
    </row>
    <row r="106" spans="1:2">
      <c r="A106" s="49" t="s">
        <v>389</v>
      </c>
      <c r="B106" s="50" t="s">
        <v>163</v>
      </c>
    </row>
    <row r="107" spans="1:2">
      <c r="A107" s="49" t="s">
        <v>201</v>
      </c>
      <c r="B107" s="50" t="s">
        <v>163</v>
      </c>
    </row>
    <row r="108" spans="1:2">
      <c r="A108" s="49" t="s">
        <v>390</v>
      </c>
      <c r="B108" s="49" t="s">
        <v>114</v>
      </c>
    </row>
    <row r="109" spans="1:2">
      <c r="A109" s="49" t="s">
        <v>391</v>
      </c>
      <c r="B109" s="50" t="s">
        <v>163</v>
      </c>
    </row>
    <row r="110" spans="1:2">
      <c r="A110" s="49" t="s">
        <v>192</v>
      </c>
      <c r="B110" s="50" t="s">
        <v>163</v>
      </c>
    </row>
    <row r="111" spans="1:2">
      <c r="A111" s="49" t="s">
        <v>194</v>
      </c>
      <c r="B111" s="50" t="s">
        <v>163</v>
      </c>
    </row>
    <row r="112" spans="1:2">
      <c r="A112" s="49" t="s">
        <v>195</v>
      </c>
      <c r="B112" s="50" t="s">
        <v>163</v>
      </c>
    </row>
    <row r="113" spans="1:2">
      <c r="A113" s="49" t="s">
        <v>218</v>
      </c>
      <c r="B113" s="50" t="s">
        <v>163</v>
      </c>
    </row>
    <row r="114" spans="1:2">
      <c r="A114" s="49" t="s">
        <v>216</v>
      </c>
      <c r="B114" s="50" t="s">
        <v>163</v>
      </c>
    </row>
    <row r="115" spans="1:2">
      <c r="A115" s="49" t="s">
        <v>197</v>
      </c>
      <c r="B115" s="50" t="s">
        <v>163</v>
      </c>
    </row>
    <row r="116" spans="1:2">
      <c r="A116" s="49" t="s">
        <v>202</v>
      </c>
      <c r="B116" s="50" t="s">
        <v>163</v>
      </c>
    </row>
    <row r="117" spans="1:2">
      <c r="A117" s="49" t="s">
        <v>204</v>
      </c>
      <c r="B117" s="50" t="s">
        <v>163</v>
      </c>
    </row>
    <row r="118" spans="1:2">
      <c r="A118" s="49" t="s">
        <v>392</v>
      </c>
      <c r="B118" s="50" t="s">
        <v>163</v>
      </c>
    </row>
    <row r="119" spans="1:2">
      <c r="A119" s="49" t="s">
        <v>393</v>
      </c>
      <c r="B119" s="49" t="s">
        <v>117</v>
      </c>
    </row>
    <row r="120" spans="1:2">
      <c r="A120" s="49" t="s">
        <v>394</v>
      </c>
      <c r="B120" s="50" t="s">
        <v>163</v>
      </c>
    </row>
    <row r="121" spans="1:2">
      <c r="A121" s="49" t="s">
        <v>395</v>
      </c>
      <c r="B121" s="50" t="s">
        <v>163</v>
      </c>
    </row>
    <row r="122" spans="1:2">
      <c r="A122" s="49" t="s">
        <v>212</v>
      </c>
      <c r="B122" s="50" t="s">
        <v>163</v>
      </c>
    </row>
    <row r="123" spans="1:2">
      <c r="A123" s="49" t="s">
        <v>396</v>
      </c>
      <c r="B123" s="50" t="s">
        <v>163</v>
      </c>
    </row>
    <row r="124" spans="1:2">
      <c r="A124" s="49" t="s">
        <v>397</v>
      </c>
      <c r="B124" s="50" t="s">
        <v>163</v>
      </c>
    </row>
    <row r="125" spans="1:2">
      <c r="A125" s="49" t="s">
        <v>214</v>
      </c>
      <c r="B125" s="50" t="s">
        <v>163</v>
      </c>
    </row>
    <row r="126" spans="1:2">
      <c r="A126" s="49" t="s">
        <v>215</v>
      </c>
      <c r="B126" s="50" t="s">
        <v>163</v>
      </c>
    </row>
    <row r="127" spans="1:2">
      <c r="A127" s="49" t="s">
        <v>196</v>
      </c>
      <c r="B127" s="50" t="s">
        <v>163</v>
      </c>
    </row>
    <row r="128" spans="1:2">
      <c r="A128" s="49" t="s">
        <v>398</v>
      </c>
      <c r="B128" s="50" t="s">
        <v>163</v>
      </c>
    </row>
    <row r="129" spans="1:2">
      <c r="A129" s="49" t="s">
        <v>198</v>
      </c>
      <c r="B129" s="50" t="s">
        <v>163</v>
      </c>
    </row>
    <row r="130" spans="1:2">
      <c r="A130" s="49" t="s">
        <v>211</v>
      </c>
      <c r="B130" s="50" t="s">
        <v>163</v>
      </c>
    </row>
    <row r="131" spans="1:2">
      <c r="A131" s="49" t="s">
        <v>399</v>
      </c>
      <c r="B131" s="50" t="s">
        <v>163</v>
      </c>
    </row>
    <row r="132" spans="1:2">
      <c r="A132" s="49" t="s">
        <v>235</v>
      </c>
      <c r="B132" s="55" t="s">
        <v>64</v>
      </c>
    </row>
    <row r="133" spans="1:2">
      <c r="A133" s="49" t="s">
        <v>236</v>
      </c>
      <c r="B133" s="55" t="s">
        <v>67</v>
      </c>
    </row>
    <row r="134" spans="1:2">
      <c r="A134" s="49" t="s">
        <v>233</v>
      </c>
      <c r="B134" s="55" t="s">
        <v>47</v>
      </c>
    </row>
    <row r="135" spans="1:2">
      <c r="A135" s="49" t="s">
        <v>237</v>
      </c>
      <c r="B135" s="55" t="s">
        <v>53</v>
      </c>
    </row>
    <row r="136" spans="1:2">
      <c r="A136" s="49" t="s">
        <v>231</v>
      </c>
      <c r="B136" s="55" t="s">
        <v>43</v>
      </c>
    </row>
    <row r="137" spans="1:2" ht="45">
      <c r="A137" s="49" t="s">
        <v>400</v>
      </c>
      <c r="B137" s="55" t="s">
        <v>401</v>
      </c>
    </row>
    <row r="138" spans="1:2">
      <c r="A138" s="49" t="s">
        <v>232</v>
      </c>
      <c r="B138" s="55" t="s">
        <v>48</v>
      </c>
    </row>
    <row r="139" spans="1:2">
      <c r="A139" s="49" t="s">
        <v>402</v>
      </c>
      <c r="B139" s="55" t="s">
        <v>46</v>
      </c>
    </row>
    <row r="140" spans="1:2">
      <c r="A140" s="49" t="s">
        <v>403</v>
      </c>
      <c r="B140" s="55" t="s">
        <v>46</v>
      </c>
    </row>
    <row r="141" spans="1:2">
      <c r="A141" s="49" t="s">
        <v>404</v>
      </c>
      <c r="B141" s="55" t="s">
        <v>46</v>
      </c>
    </row>
    <row r="142" spans="1:2">
      <c r="A142" s="49" t="s">
        <v>405</v>
      </c>
      <c r="B142" s="55" t="s">
        <v>46</v>
      </c>
    </row>
    <row r="143" spans="1:2">
      <c r="A143" s="49" t="s">
        <v>406</v>
      </c>
      <c r="B143" s="55" t="s">
        <v>46</v>
      </c>
    </row>
    <row r="144" spans="1:2">
      <c r="A144" s="49" t="s">
        <v>239</v>
      </c>
      <c r="B144" s="55" t="s">
        <v>46</v>
      </c>
    </row>
    <row r="145" spans="1:2">
      <c r="A145" s="49" t="s">
        <v>407</v>
      </c>
      <c r="B145" s="55" t="s">
        <v>46</v>
      </c>
    </row>
    <row r="146" spans="1:2">
      <c r="A146" s="49" t="s">
        <v>240</v>
      </c>
      <c r="B146" s="55" t="s">
        <v>46</v>
      </c>
    </row>
    <row r="147" spans="1:2">
      <c r="A147" s="49" t="s">
        <v>241</v>
      </c>
      <c r="B147" s="55" t="s">
        <v>46</v>
      </c>
    </row>
    <row r="148" spans="1:2">
      <c r="A148" s="49" t="s">
        <v>242</v>
      </c>
      <c r="B148" s="55" t="s">
        <v>46</v>
      </c>
    </row>
    <row r="149" spans="1:2">
      <c r="A149" s="49" t="s">
        <v>244</v>
      </c>
      <c r="B149" s="55" t="s">
        <v>46</v>
      </c>
    </row>
    <row r="150" spans="1:2">
      <c r="A150" s="49" t="s">
        <v>245</v>
      </c>
      <c r="B150" s="55" t="s">
        <v>46</v>
      </c>
    </row>
    <row r="151" spans="1:2">
      <c r="A151" s="49" t="s">
        <v>246</v>
      </c>
      <c r="B151" s="55" t="s">
        <v>46</v>
      </c>
    </row>
    <row r="152" spans="1:2" ht="30">
      <c r="A152" s="49" t="s">
        <v>247</v>
      </c>
      <c r="B152" s="55" t="s">
        <v>408</v>
      </c>
    </row>
    <row r="153" spans="1:2" ht="45">
      <c r="A153" s="49" t="s">
        <v>248</v>
      </c>
      <c r="B153" s="55" t="s">
        <v>409</v>
      </c>
    </row>
    <row r="154" spans="1:2">
      <c r="A154" s="49" t="s">
        <v>249</v>
      </c>
      <c r="B154" s="55" t="s">
        <v>46</v>
      </c>
    </row>
    <row r="155" spans="1:2">
      <c r="A155" s="49" t="s">
        <v>250</v>
      </c>
      <c r="B155" s="55" t="s">
        <v>46</v>
      </c>
    </row>
    <row r="156" spans="1:2">
      <c r="A156" s="49" t="s">
        <v>251</v>
      </c>
      <c r="B156" s="55" t="s">
        <v>46</v>
      </c>
    </row>
    <row r="157" spans="1:2">
      <c r="A157" s="49" t="s">
        <v>252</v>
      </c>
      <c r="B157" s="55" t="s">
        <v>46</v>
      </c>
    </row>
    <row r="158" spans="1:2">
      <c r="A158" s="49" t="s">
        <v>253</v>
      </c>
      <c r="B158" s="55" t="s">
        <v>46</v>
      </c>
    </row>
    <row r="159" spans="1:2">
      <c r="A159" s="49" t="s">
        <v>410</v>
      </c>
      <c r="B159" s="55" t="s">
        <v>46</v>
      </c>
    </row>
    <row r="160" spans="1:2" ht="30">
      <c r="A160" s="49" t="s">
        <v>411</v>
      </c>
      <c r="B160" s="55" t="s">
        <v>412</v>
      </c>
    </row>
    <row r="161" spans="1:2">
      <c r="A161" s="49" t="s">
        <v>413</v>
      </c>
      <c r="B161" s="55" t="s">
        <v>46</v>
      </c>
    </row>
    <row r="162" spans="1:2">
      <c r="A162" s="49" t="s">
        <v>414</v>
      </c>
      <c r="B162" s="55" t="s">
        <v>46</v>
      </c>
    </row>
    <row r="163" spans="1:2">
      <c r="A163" s="49" t="s">
        <v>234</v>
      </c>
      <c r="B163" s="50" t="s">
        <v>163</v>
      </c>
    </row>
    <row r="164" spans="1:2">
      <c r="A164" s="49" t="s">
        <v>415</v>
      </c>
      <c r="B164" s="50" t="s">
        <v>163</v>
      </c>
    </row>
    <row r="165" spans="1:2">
      <c r="A165" s="49" t="s">
        <v>416</v>
      </c>
      <c r="B165" s="50" t="s">
        <v>163</v>
      </c>
    </row>
    <row r="166" spans="1:2">
      <c r="A166" s="49" t="s">
        <v>417</v>
      </c>
      <c r="B166" s="50" t="s">
        <v>163</v>
      </c>
    </row>
    <row r="167" spans="1:2">
      <c r="A167" s="49" t="s">
        <v>256</v>
      </c>
      <c r="B167" s="50" t="s">
        <v>163</v>
      </c>
    </row>
    <row r="168" spans="1:2">
      <c r="A168" s="49" t="s">
        <v>257</v>
      </c>
      <c r="B168" s="50" t="s">
        <v>163</v>
      </c>
    </row>
    <row r="169" spans="1:2">
      <c r="A169" s="49" t="s">
        <v>258</v>
      </c>
      <c r="B169" s="50" t="s">
        <v>163</v>
      </c>
    </row>
    <row r="170" spans="1:2">
      <c r="A170" s="49" t="s">
        <v>259</v>
      </c>
      <c r="B170" s="50" t="s">
        <v>163</v>
      </c>
    </row>
    <row r="171" spans="1:2">
      <c r="A171" s="49" t="s">
        <v>260</v>
      </c>
      <c r="B171" s="50" t="s">
        <v>163</v>
      </c>
    </row>
    <row r="172" spans="1:2">
      <c r="A172" s="49" t="s">
        <v>261</v>
      </c>
      <c r="B172" s="50" t="s">
        <v>163</v>
      </c>
    </row>
    <row r="173" spans="1:2">
      <c r="A173" s="49" t="s">
        <v>262</v>
      </c>
      <c r="B173" s="50" t="s">
        <v>163</v>
      </c>
    </row>
    <row r="174" spans="1:2">
      <c r="A174" s="49" t="s">
        <v>263</v>
      </c>
      <c r="B174" s="50" t="s">
        <v>163</v>
      </c>
    </row>
    <row r="175" spans="1:2">
      <c r="A175" s="49" t="s">
        <v>264</v>
      </c>
      <c r="B175" s="50" t="s">
        <v>163</v>
      </c>
    </row>
    <row r="176" spans="1:2">
      <c r="A176" s="49" t="s">
        <v>418</v>
      </c>
      <c r="B176" s="50" t="s">
        <v>163</v>
      </c>
    </row>
    <row r="177" spans="1:2">
      <c r="A177" s="49" t="s">
        <v>419</v>
      </c>
      <c r="B177" s="50" t="s">
        <v>163</v>
      </c>
    </row>
    <row r="178" spans="1:2">
      <c r="A178" s="49" t="s">
        <v>420</v>
      </c>
      <c r="B178" s="50" t="s">
        <v>163</v>
      </c>
    </row>
    <row r="179" spans="1:2">
      <c r="A179" s="49" t="s">
        <v>421</v>
      </c>
      <c r="B179" s="50" t="s">
        <v>163</v>
      </c>
    </row>
    <row r="180" spans="1:2">
      <c r="A180" s="49" t="s">
        <v>422</v>
      </c>
      <c r="B180" s="50" t="s">
        <v>163</v>
      </c>
    </row>
    <row r="181" spans="1:2">
      <c r="A181" s="49" t="s">
        <v>423</v>
      </c>
      <c r="B181" s="50" t="s">
        <v>163</v>
      </c>
    </row>
    <row r="182" spans="1:2">
      <c r="A182" s="49" t="s">
        <v>424</v>
      </c>
      <c r="B182" s="55" t="s">
        <v>120</v>
      </c>
    </row>
    <row r="183" spans="1:2">
      <c r="A183" s="49" t="s">
        <v>425</v>
      </c>
      <c r="B183" s="55" t="s">
        <v>137</v>
      </c>
    </row>
    <row r="184" spans="1:2">
      <c r="A184" s="49" t="s">
        <v>426</v>
      </c>
      <c r="B184" s="55" t="s">
        <v>137</v>
      </c>
    </row>
    <row r="185" spans="1:2">
      <c r="A185" s="49" t="s">
        <v>427</v>
      </c>
      <c r="B185" s="50" t="s">
        <v>163</v>
      </c>
    </row>
    <row r="186" spans="1:2">
      <c r="A186" s="49" t="s">
        <v>226</v>
      </c>
      <c r="B186" s="50" t="s">
        <v>163</v>
      </c>
    </row>
    <row r="187" spans="1:2">
      <c r="A187" s="49" t="s">
        <v>428</v>
      </c>
      <c r="B187" s="50" t="s">
        <v>163</v>
      </c>
    </row>
    <row r="188" spans="1:2">
      <c r="A188" s="49" t="s">
        <v>227</v>
      </c>
      <c r="B188" s="50" t="s">
        <v>163</v>
      </c>
    </row>
    <row r="189" spans="1:2">
      <c r="A189" s="49" t="s">
        <v>429</v>
      </c>
      <c r="B189" s="55" t="s">
        <v>137</v>
      </c>
    </row>
    <row r="190" spans="1:2">
      <c r="A190" s="49" t="s">
        <v>228</v>
      </c>
      <c r="B190" s="50" t="s">
        <v>163</v>
      </c>
    </row>
    <row r="191" spans="1:2">
      <c r="A191" s="49" t="s">
        <v>430</v>
      </c>
      <c r="B191" s="50" t="s">
        <v>163</v>
      </c>
    </row>
    <row r="192" spans="1:2">
      <c r="A192" s="49" t="s">
        <v>431</v>
      </c>
      <c r="B192" s="50" t="s">
        <v>163</v>
      </c>
    </row>
    <row r="193" spans="1:2">
      <c r="A193" s="49" t="s">
        <v>432</v>
      </c>
      <c r="B193" s="55" t="s">
        <v>137</v>
      </c>
    </row>
    <row r="194" spans="1:2">
      <c r="A194" s="49" t="s">
        <v>229</v>
      </c>
      <c r="B194" s="50" t="s">
        <v>163</v>
      </c>
    </row>
    <row r="195" spans="1:2">
      <c r="A195" s="49" t="s">
        <v>230</v>
      </c>
      <c r="B195" s="50" t="s">
        <v>163</v>
      </c>
    </row>
    <row r="196" spans="1:2">
      <c r="A196" s="49" t="s">
        <v>238</v>
      </c>
      <c r="B196" s="50" t="s">
        <v>163</v>
      </c>
    </row>
    <row r="197" spans="1:2">
      <c r="A197" s="49" t="s">
        <v>433</v>
      </c>
      <c r="B197" s="50" t="s">
        <v>163</v>
      </c>
    </row>
    <row r="198" spans="1:2">
      <c r="A198" s="49" t="s">
        <v>434</v>
      </c>
      <c r="B198" s="50" t="s">
        <v>163</v>
      </c>
    </row>
    <row r="199" spans="1:2">
      <c r="A199" s="49" t="s">
        <v>435</v>
      </c>
      <c r="B199" s="50" t="s">
        <v>163</v>
      </c>
    </row>
    <row r="200" spans="1:2">
      <c r="A200" s="49" t="s">
        <v>436</v>
      </c>
      <c r="B200" s="50" t="s">
        <v>163</v>
      </c>
    </row>
    <row r="201" spans="1:2">
      <c r="A201" s="49" t="s">
        <v>437</v>
      </c>
      <c r="B201" s="50" t="s">
        <v>163</v>
      </c>
    </row>
    <row r="202" spans="1:2">
      <c r="A202" s="49" t="s">
        <v>438</v>
      </c>
      <c r="B202" s="50" t="s">
        <v>163</v>
      </c>
    </row>
    <row r="203" spans="1:2">
      <c r="A203" s="49" t="s">
        <v>439</v>
      </c>
      <c r="B203" s="55" t="s">
        <v>80</v>
      </c>
    </row>
    <row r="204" spans="1:2">
      <c r="A204" s="49" t="s">
        <v>255</v>
      </c>
      <c r="B204" s="50" t="s">
        <v>163</v>
      </c>
    </row>
    <row r="205" spans="1:2">
      <c r="A205" s="49" t="s">
        <v>225</v>
      </c>
      <c r="B205" s="50" t="s">
        <v>163</v>
      </c>
    </row>
    <row r="206" spans="1:2">
      <c r="A206" s="49" t="s">
        <v>440</v>
      </c>
      <c r="B206" s="55" t="s">
        <v>120</v>
      </c>
    </row>
    <row r="207" spans="1:2" ht="30">
      <c r="A207" s="49" t="s">
        <v>224</v>
      </c>
      <c r="B207" s="55" t="s">
        <v>441</v>
      </c>
    </row>
    <row r="208" spans="1:2">
      <c r="A208" s="49" t="s">
        <v>442</v>
      </c>
      <c r="B208" s="55" t="s">
        <v>443</v>
      </c>
    </row>
    <row r="209" spans="1:2">
      <c r="A209" s="49" t="s">
        <v>243</v>
      </c>
      <c r="B209" s="50" t="s">
        <v>163</v>
      </c>
    </row>
    <row r="210" spans="1:2">
      <c r="A210" s="49" t="s">
        <v>254</v>
      </c>
      <c r="B210" s="50" t="s">
        <v>163</v>
      </c>
    </row>
    <row r="211" spans="1:2">
      <c r="A211" s="49" t="s">
        <v>444</v>
      </c>
      <c r="B211" s="50" t="s">
        <v>163</v>
      </c>
    </row>
    <row r="212" spans="1:2">
      <c r="A212" s="49" t="s">
        <v>445</v>
      </c>
      <c r="B212" s="50" t="s">
        <v>163</v>
      </c>
    </row>
    <row r="213" spans="1:2">
      <c r="A213" s="49" t="s">
        <v>446</v>
      </c>
      <c r="B213" s="50" t="s">
        <v>163</v>
      </c>
    </row>
    <row r="214" spans="1:2">
      <c r="A214" s="49" t="s">
        <v>447</v>
      </c>
      <c r="B214" s="50" t="s">
        <v>163</v>
      </c>
    </row>
    <row r="215" spans="1:2">
      <c r="A215" s="49" t="s">
        <v>448</v>
      </c>
      <c r="B215" s="50" t="s">
        <v>163</v>
      </c>
    </row>
    <row r="216" spans="1:2">
      <c r="A216" s="49" t="s">
        <v>449</v>
      </c>
      <c r="B216" s="50" t="s">
        <v>163</v>
      </c>
    </row>
    <row r="217" spans="1:2">
      <c r="A217" s="49" t="s">
        <v>450</v>
      </c>
      <c r="B217" s="50" t="s">
        <v>163</v>
      </c>
    </row>
    <row r="218" spans="1:2">
      <c r="A218" s="49" t="s">
        <v>451</v>
      </c>
      <c r="B218" s="50" t="s">
        <v>163</v>
      </c>
    </row>
    <row r="219" spans="1:2">
      <c r="A219" s="49" t="s">
        <v>452</v>
      </c>
      <c r="B219" s="50" t="s">
        <v>163</v>
      </c>
    </row>
    <row r="220" spans="1:2">
      <c r="A220" s="49" t="s">
        <v>164</v>
      </c>
      <c r="B220" s="50" t="s">
        <v>163</v>
      </c>
    </row>
    <row r="221" spans="1:2">
      <c r="A221" s="49" t="s">
        <v>167</v>
      </c>
      <c r="B221" s="50" t="s">
        <v>163</v>
      </c>
    </row>
    <row r="222" spans="1:2">
      <c r="A222" s="49" t="s">
        <v>168</v>
      </c>
      <c r="B222" s="50" t="s">
        <v>163</v>
      </c>
    </row>
    <row r="223" spans="1:2">
      <c r="A223" s="49" t="s">
        <v>169</v>
      </c>
      <c r="B223" s="50" t="s">
        <v>163</v>
      </c>
    </row>
    <row r="224" spans="1:2">
      <c r="A224" s="49" t="s">
        <v>170</v>
      </c>
      <c r="B224" s="50" t="s">
        <v>163</v>
      </c>
    </row>
    <row r="225" spans="1:2">
      <c r="A225" s="49" t="s">
        <v>453</v>
      </c>
      <c r="B225" s="50" t="s">
        <v>163</v>
      </c>
    </row>
    <row r="226" spans="1:2">
      <c r="A226" s="49" t="s">
        <v>454</v>
      </c>
      <c r="B226" s="49" t="s">
        <v>106</v>
      </c>
    </row>
    <row r="227" spans="1:2">
      <c r="A227" s="49" t="s">
        <v>455</v>
      </c>
      <c r="B227" s="50" t="s">
        <v>163</v>
      </c>
    </row>
    <row r="228" spans="1:2">
      <c r="A228" s="49" t="s">
        <v>456</v>
      </c>
      <c r="B228" s="49" t="s">
        <v>104</v>
      </c>
    </row>
    <row r="229" spans="1:2">
      <c r="A229" s="49" t="s">
        <v>457</v>
      </c>
      <c r="B229" s="50" t="s">
        <v>163</v>
      </c>
    </row>
    <row r="230" spans="1:2">
      <c r="A230" s="49" t="s">
        <v>458</v>
      </c>
      <c r="B230" s="50" t="s">
        <v>163</v>
      </c>
    </row>
    <row r="231" spans="1:2">
      <c r="A231" s="49" t="s">
        <v>459</v>
      </c>
      <c r="B231" s="50" t="s">
        <v>163</v>
      </c>
    </row>
    <row r="232" spans="1:2">
      <c r="A232" s="49" t="s">
        <v>460</v>
      </c>
      <c r="B232" s="50" t="s">
        <v>163</v>
      </c>
    </row>
    <row r="233" spans="1:2">
      <c r="A233" s="49" t="s">
        <v>461</v>
      </c>
      <c r="B233" s="50" t="s">
        <v>163</v>
      </c>
    </row>
    <row r="234" spans="1:2">
      <c r="A234" s="49" t="s">
        <v>185</v>
      </c>
      <c r="B234" s="50" t="s">
        <v>163</v>
      </c>
    </row>
    <row r="235" spans="1:2">
      <c r="A235" s="49" t="s">
        <v>462</v>
      </c>
      <c r="B235" s="50" t="s">
        <v>163</v>
      </c>
    </row>
    <row r="236" spans="1:2">
      <c r="A236" s="49" t="s">
        <v>171</v>
      </c>
      <c r="B236" s="50" t="s">
        <v>163</v>
      </c>
    </row>
    <row r="237" spans="1:2">
      <c r="A237" s="49" t="s">
        <v>172</v>
      </c>
      <c r="B237" s="50" t="s">
        <v>163</v>
      </c>
    </row>
    <row r="238" spans="1:2">
      <c r="A238" s="49" t="s">
        <v>173</v>
      </c>
      <c r="B238" s="50" t="s">
        <v>163</v>
      </c>
    </row>
    <row r="239" spans="1:2">
      <c r="A239" s="49" t="s">
        <v>174</v>
      </c>
      <c r="B239" s="50" t="s">
        <v>163</v>
      </c>
    </row>
    <row r="240" spans="1:2">
      <c r="A240" s="49" t="s">
        <v>175</v>
      </c>
      <c r="B240" s="50" t="s">
        <v>163</v>
      </c>
    </row>
    <row r="241" spans="1:2">
      <c r="A241" s="49" t="s">
        <v>186</v>
      </c>
      <c r="B241" s="50" t="s">
        <v>163</v>
      </c>
    </row>
    <row r="242" spans="1:2">
      <c r="A242" s="49" t="s">
        <v>463</v>
      </c>
      <c r="B242" s="50" t="s">
        <v>163</v>
      </c>
    </row>
    <row r="243" spans="1:2">
      <c r="A243" s="49" t="s">
        <v>176</v>
      </c>
      <c r="B243" s="50" t="s">
        <v>163</v>
      </c>
    </row>
    <row r="244" spans="1:2">
      <c r="A244" s="49" t="s">
        <v>165</v>
      </c>
      <c r="B244" s="50" t="s">
        <v>163</v>
      </c>
    </row>
    <row r="245" spans="1:2">
      <c r="A245" s="49" t="s">
        <v>177</v>
      </c>
      <c r="B245" s="50" t="s">
        <v>163</v>
      </c>
    </row>
    <row r="246" spans="1:2">
      <c r="A246" s="49" t="s">
        <v>464</v>
      </c>
      <c r="B246" s="50" t="s">
        <v>163</v>
      </c>
    </row>
    <row r="247" spans="1:2">
      <c r="A247" s="49" t="s">
        <v>178</v>
      </c>
      <c r="B247" s="50" t="s">
        <v>163</v>
      </c>
    </row>
    <row r="248" spans="1:2">
      <c r="A248" s="49" t="s">
        <v>179</v>
      </c>
      <c r="B248" s="50" t="s">
        <v>163</v>
      </c>
    </row>
    <row r="249" spans="1:2">
      <c r="A249" s="49" t="s">
        <v>187</v>
      </c>
      <c r="B249" s="50" t="s">
        <v>163</v>
      </c>
    </row>
    <row r="250" spans="1:2">
      <c r="A250" s="49" t="s">
        <v>180</v>
      </c>
      <c r="B250" s="50" t="s">
        <v>163</v>
      </c>
    </row>
    <row r="251" spans="1:2">
      <c r="A251" s="49" t="s">
        <v>181</v>
      </c>
      <c r="B251" s="50" t="s">
        <v>163</v>
      </c>
    </row>
    <row r="252" spans="1:2">
      <c r="A252" s="49" t="s">
        <v>182</v>
      </c>
      <c r="B252" s="50" t="s">
        <v>163</v>
      </c>
    </row>
    <row r="253" spans="1:2">
      <c r="A253" s="49" t="s">
        <v>188</v>
      </c>
      <c r="B253" s="50" t="s">
        <v>163</v>
      </c>
    </row>
    <row r="254" spans="1:2">
      <c r="A254" s="49" t="s">
        <v>189</v>
      </c>
      <c r="B254" s="50" t="s">
        <v>163</v>
      </c>
    </row>
    <row r="255" spans="1:2">
      <c r="A255" s="49" t="s">
        <v>183</v>
      </c>
      <c r="B255" s="50" t="s">
        <v>163</v>
      </c>
    </row>
    <row r="256" spans="1:2">
      <c r="A256" s="49" t="s">
        <v>465</v>
      </c>
      <c r="B256" s="50" t="s">
        <v>163</v>
      </c>
    </row>
    <row r="257" spans="1:2">
      <c r="A257" s="49" t="s">
        <v>190</v>
      </c>
      <c r="B257" s="50" t="s">
        <v>163</v>
      </c>
    </row>
    <row r="258" spans="1:2">
      <c r="A258" s="49" t="s">
        <v>184</v>
      </c>
      <c r="B258" s="50" t="s">
        <v>163</v>
      </c>
    </row>
    <row r="259" spans="1:2">
      <c r="A259" s="49" t="s">
        <v>166</v>
      </c>
      <c r="B259" s="50" t="s">
        <v>163</v>
      </c>
    </row>
    <row r="260" spans="1:2">
      <c r="A260" s="49" t="s">
        <v>191</v>
      </c>
      <c r="B260" s="50" t="s">
        <v>163</v>
      </c>
    </row>
    <row r="261" spans="1:2">
      <c r="A261" s="49" t="s">
        <v>466</v>
      </c>
      <c r="B261" s="50" t="s">
        <v>163</v>
      </c>
    </row>
    <row r="262" spans="1:2">
      <c r="A262" s="49" t="s">
        <v>467</v>
      </c>
      <c r="B262" s="50" t="s">
        <v>163</v>
      </c>
    </row>
    <row r="263" spans="1:2">
      <c r="A263" s="49" t="s">
        <v>468</v>
      </c>
      <c r="B263" s="50" t="s">
        <v>163</v>
      </c>
    </row>
    <row r="264" spans="1:2">
      <c r="A264" s="49" t="s">
        <v>469</v>
      </c>
      <c r="B264" s="50" t="s">
        <v>163</v>
      </c>
    </row>
    <row r="265" spans="1:2">
      <c r="A265" s="49" t="s">
        <v>470</v>
      </c>
      <c r="B265" s="50" t="s">
        <v>163</v>
      </c>
    </row>
    <row r="266" spans="1:2">
      <c r="A266" s="49" t="s">
        <v>471</v>
      </c>
      <c r="B266" s="50" t="s">
        <v>163</v>
      </c>
    </row>
    <row r="267" spans="1:2">
      <c r="A267" s="49" t="s">
        <v>472</v>
      </c>
      <c r="B267" s="50" t="s">
        <v>163</v>
      </c>
    </row>
    <row r="268" spans="1:2">
      <c r="A268" s="49" t="s">
        <v>473</v>
      </c>
      <c r="B268" s="50" t="s">
        <v>163</v>
      </c>
    </row>
    <row r="269" spans="1:2">
      <c r="A269" s="49" t="s">
        <v>474</v>
      </c>
      <c r="B269" s="50" t="s">
        <v>163</v>
      </c>
    </row>
    <row r="270" spans="1:2">
      <c r="A270" s="49" t="s">
        <v>475</v>
      </c>
      <c r="B270" s="50" t="s">
        <v>163</v>
      </c>
    </row>
    <row r="271" spans="1:2">
      <c r="A271" s="49" t="s">
        <v>476</v>
      </c>
      <c r="B271" s="50" t="s">
        <v>163</v>
      </c>
    </row>
    <row r="272" spans="1:2">
      <c r="A272" s="49" t="s">
        <v>477</v>
      </c>
      <c r="B272" s="50" t="s">
        <v>163</v>
      </c>
    </row>
    <row r="273" spans="1:2">
      <c r="A273" s="49" t="s">
        <v>478</v>
      </c>
      <c r="B273" s="50" t="s">
        <v>163</v>
      </c>
    </row>
    <row r="274" spans="1:2">
      <c r="A274" s="49" t="s">
        <v>479</v>
      </c>
      <c r="B274" s="50" t="s">
        <v>163</v>
      </c>
    </row>
    <row r="275" spans="1:2">
      <c r="A275" s="56" t="s">
        <v>480</v>
      </c>
      <c r="B275" s="50" t="s">
        <v>163</v>
      </c>
    </row>
    <row r="276" spans="1:2">
      <c r="A276" s="49" t="s">
        <v>481</v>
      </c>
      <c r="B276" s="50" t="s">
        <v>163</v>
      </c>
    </row>
    <row r="277" spans="1:2">
      <c r="A277" s="56" t="s">
        <v>482</v>
      </c>
      <c r="B277" s="50" t="s">
        <v>163</v>
      </c>
    </row>
    <row r="278" spans="1:2">
      <c r="A278" s="49" t="s">
        <v>483</v>
      </c>
      <c r="B278" s="50" t="s">
        <v>163</v>
      </c>
    </row>
    <row r="279" spans="1:2">
      <c r="A279" s="49" t="s">
        <v>484</v>
      </c>
      <c r="B279" s="50" t="s">
        <v>163</v>
      </c>
    </row>
    <row r="280" spans="1:2">
      <c r="A280" s="49" t="s">
        <v>485</v>
      </c>
      <c r="B280" s="50" t="s">
        <v>163</v>
      </c>
    </row>
    <row r="281" spans="1:2">
      <c r="A281" s="49" t="s">
        <v>486</v>
      </c>
      <c r="B281" s="50" t="s">
        <v>163</v>
      </c>
    </row>
    <row r="282" spans="1:2">
      <c r="A282" s="49" t="s">
        <v>487</v>
      </c>
      <c r="B282" s="50" t="s">
        <v>163</v>
      </c>
    </row>
    <row r="283" spans="1:2">
      <c r="A283" s="49" t="s">
        <v>488</v>
      </c>
      <c r="B283" s="50" t="s">
        <v>163</v>
      </c>
    </row>
    <row r="284" spans="1:2">
      <c r="A284" s="49" t="s">
        <v>489</v>
      </c>
      <c r="B284" s="50" t="s">
        <v>163</v>
      </c>
    </row>
    <row r="285" spans="1:2">
      <c r="A285" s="49" t="s">
        <v>490</v>
      </c>
      <c r="B285" s="50" t="s">
        <v>163</v>
      </c>
    </row>
    <row r="286" spans="1:2">
      <c r="A286" s="49" t="s">
        <v>491</v>
      </c>
      <c r="B286" s="50" t="s">
        <v>163</v>
      </c>
    </row>
    <row r="287" spans="1:2">
      <c r="A287" s="56" t="s">
        <v>492</v>
      </c>
      <c r="B287" s="50" t="s">
        <v>163</v>
      </c>
    </row>
    <row r="288" spans="1:2">
      <c r="A288" s="49" t="s">
        <v>493</v>
      </c>
      <c r="B288" s="50" t="s">
        <v>163</v>
      </c>
    </row>
    <row r="289" spans="1:2">
      <c r="A289" s="49" t="s">
        <v>494</v>
      </c>
      <c r="B289" s="50" t="s">
        <v>163</v>
      </c>
    </row>
    <row r="290" spans="1:2">
      <c r="A290" s="49" t="s">
        <v>495</v>
      </c>
      <c r="B290" s="50" t="s">
        <v>163</v>
      </c>
    </row>
    <row r="291" spans="1:2">
      <c r="A291" s="49" t="s">
        <v>496</v>
      </c>
      <c r="B291" s="50" t="s">
        <v>163</v>
      </c>
    </row>
    <row r="292" spans="1:2">
      <c r="A292" s="49" t="s">
        <v>497</v>
      </c>
      <c r="B292" s="50" t="s">
        <v>163</v>
      </c>
    </row>
    <row r="293" spans="1:2">
      <c r="A293" s="49" t="s">
        <v>498</v>
      </c>
      <c r="B293" s="50" t="s">
        <v>163</v>
      </c>
    </row>
    <row r="294" spans="1:2">
      <c r="A294" s="49" t="s">
        <v>499</v>
      </c>
      <c r="B294" s="50" t="s">
        <v>163</v>
      </c>
    </row>
    <row r="295" spans="1:2">
      <c r="A295" s="49" t="s">
        <v>500</v>
      </c>
      <c r="B295" s="50" t="s">
        <v>163</v>
      </c>
    </row>
    <row r="296" spans="1:2">
      <c r="A296" s="49" t="s">
        <v>501</v>
      </c>
      <c r="B296" s="50" t="s">
        <v>163</v>
      </c>
    </row>
    <row r="297" spans="1:2">
      <c r="A297" s="49" t="s">
        <v>502</v>
      </c>
      <c r="B297" s="50" t="s">
        <v>163</v>
      </c>
    </row>
    <row r="298" spans="1:2">
      <c r="A298" s="49" t="s">
        <v>503</v>
      </c>
      <c r="B298" s="50" t="s">
        <v>163</v>
      </c>
    </row>
    <row r="299" spans="1:2">
      <c r="A299" s="49" t="s">
        <v>504</v>
      </c>
      <c r="B299" s="50" t="s">
        <v>163</v>
      </c>
    </row>
    <row r="300" spans="1:2">
      <c r="A300" s="49" t="s">
        <v>505</v>
      </c>
      <c r="B300" s="50" t="s">
        <v>163</v>
      </c>
    </row>
    <row r="301" spans="1:2">
      <c r="A301" s="49" t="s">
        <v>506</v>
      </c>
      <c r="B301" s="50" t="s">
        <v>163</v>
      </c>
    </row>
    <row r="302" spans="1:2">
      <c r="A302" s="49" t="s">
        <v>507</v>
      </c>
      <c r="B302" s="50" t="s">
        <v>163</v>
      </c>
    </row>
    <row r="303" spans="1:2">
      <c r="A303" s="49" t="s">
        <v>508</v>
      </c>
      <c r="B303" s="50" t="s">
        <v>163</v>
      </c>
    </row>
    <row r="304" spans="1:2">
      <c r="A304" s="49" t="s">
        <v>509</v>
      </c>
      <c r="B304" s="50" t="s">
        <v>163</v>
      </c>
    </row>
    <row r="305" spans="1:2">
      <c r="A305" s="49" t="s">
        <v>510</v>
      </c>
      <c r="B305" s="50" t="s">
        <v>163</v>
      </c>
    </row>
    <row r="306" spans="1:2">
      <c r="A306" s="49" t="s">
        <v>511</v>
      </c>
      <c r="B306" s="50" t="s">
        <v>163</v>
      </c>
    </row>
    <row r="307" spans="1:2">
      <c r="A307" s="49" t="s">
        <v>512</v>
      </c>
      <c r="B307" s="50" t="s">
        <v>163</v>
      </c>
    </row>
    <row r="308" spans="1:2">
      <c r="A308" s="49" t="s">
        <v>513</v>
      </c>
      <c r="B308" s="50" t="s">
        <v>163</v>
      </c>
    </row>
    <row r="309" spans="1:2">
      <c r="A309" s="49" t="s">
        <v>514</v>
      </c>
      <c r="B309" s="50" t="s">
        <v>163</v>
      </c>
    </row>
    <row r="310" spans="1:2">
      <c r="A310" s="49" t="s">
        <v>515</v>
      </c>
      <c r="B310" s="50" t="s">
        <v>163</v>
      </c>
    </row>
    <row r="311" spans="1:2">
      <c r="A311" s="49" t="s">
        <v>516</v>
      </c>
      <c r="B311" s="50" t="s">
        <v>163</v>
      </c>
    </row>
    <row r="312" spans="1:2">
      <c r="A312" s="49" t="s">
        <v>517</v>
      </c>
      <c r="B312" s="50" t="s">
        <v>163</v>
      </c>
    </row>
    <row r="313" spans="1:2">
      <c r="A313" s="49" t="s">
        <v>518</v>
      </c>
      <c r="B313" s="50" t="s">
        <v>163</v>
      </c>
    </row>
    <row r="314" spans="1:2">
      <c r="A314" s="49" t="s">
        <v>519</v>
      </c>
      <c r="B314" s="50" t="s">
        <v>163</v>
      </c>
    </row>
    <row r="315" spans="1:2">
      <c r="A315" s="49" t="s">
        <v>520</v>
      </c>
      <c r="B315" s="50" t="s">
        <v>163</v>
      </c>
    </row>
    <row r="316" spans="1:2">
      <c r="A316" s="49" t="s">
        <v>521</v>
      </c>
      <c r="B316" s="50" t="s">
        <v>163</v>
      </c>
    </row>
    <row r="317" spans="1:2">
      <c r="A317" s="49" t="s">
        <v>522</v>
      </c>
      <c r="B317" s="50" t="s">
        <v>163</v>
      </c>
    </row>
    <row r="318" spans="1:2">
      <c r="A318" s="49" t="s">
        <v>523</v>
      </c>
      <c r="B318" s="50" t="s">
        <v>163</v>
      </c>
    </row>
    <row r="319" spans="1:2">
      <c r="A319" s="49" t="s">
        <v>524</v>
      </c>
      <c r="B319" s="50" t="s">
        <v>163</v>
      </c>
    </row>
    <row r="320" spans="1:2">
      <c r="A320" s="49" t="s">
        <v>282</v>
      </c>
      <c r="B320" s="50" t="s">
        <v>163</v>
      </c>
    </row>
    <row r="321" spans="1:2">
      <c r="A321" s="49" t="s">
        <v>283</v>
      </c>
      <c r="B321" s="50" t="s">
        <v>163</v>
      </c>
    </row>
    <row r="322" spans="1:2">
      <c r="A322" s="49" t="s">
        <v>525</v>
      </c>
      <c r="B322" s="50" t="s">
        <v>163</v>
      </c>
    </row>
    <row r="323" spans="1:2">
      <c r="A323" s="49" t="s">
        <v>526</v>
      </c>
      <c r="B323" s="50" t="s">
        <v>163</v>
      </c>
    </row>
    <row r="324" spans="1:2">
      <c r="A324" s="49" t="s">
        <v>527</v>
      </c>
      <c r="B324" s="50" t="s">
        <v>163</v>
      </c>
    </row>
    <row r="325" spans="1:2">
      <c r="A325" s="49" t="s">
        <v>528</v>
      </c>
      <c r="B325" s="50" t="s">
        <v>163</v>
      </c>
    </row>
    <row r="326" spans="1:2">
      <c r="A326" s="49" t="s">
        <v>284</v>
      </c>
      <c r="B326" s="50" t="s">
        <v>163</v>
      </c>
    </row>
    <row r="327" spans="1:2">
      <c r="A327" s="49" t="s">
        <v>529</v>
      </c>
      <c r="B327" s="50" t="s">
        <v>163</v>
      </c>
    </row>
    <row r="328" spans="1:2">
      <c r="A328" s="49" t="s">
        <v>530</v>
      </c>
      <c r="B328" s="50" t="s">
        <v>163</v>
      </c>
    </row>
    <row r="329" spans="1:2">
      <c r="A329" s="49" t="s">
        <v>531</v>
      </c>
      <c r="B329" s="50" t="s">
        <v>163</v>
      </c>
    </row>
    <row r="330" spans="1:2">
      <c r="A330" s="49" t="s">
        <v>532</v>
      </c>
      <c r="B330" s="50" t="s">
        <v>163</v>
      </c>
    </row>
    <row r="331" spans="1:2">
      <c r="A331" s="49" t="s">
        <v>533</v>
      </c>
      <c r="B331" s="50" t="s">
        <v>163</v>
      </c>
    </row>
    <row r="332" spans="1:2">
      <c r="A332" s="49" t="s">
        <v>534</v>
      </c>
      <c r="B332" s="50" t="s">
        <v>163</v>
      </c>
    </row>
    <row r="333" spans="1:2">
      <c r="A333" s="49" t="s">
        <v>535</v>
      </c>
      <c r="B333" s="50" t="s">
        <v>163</v>
      </c>
    </row>
    <row r="334" spans="1:2">
      <c r="A334" s="49" t="s">
        <v>536</v>
      </c>
      <c r="B334" s="50" t="s">
        <v>163</v>
      </c>
    </row>
    <row r="335" spans="1:2">
      <c r="A335" s="49" t="s">
        <v>285</v>
      </c>
      <c r="B335" s="50" t="s">
        <v>163</v>
      </c>
    </row>
    <row r="336" spans="1:2">
      <c r="A336" s="49" t="s">
        <v>537</v>
      </c>
      <c r="B336" s="50" t="s">
        <v>163</v>
      </c>
    </row>
    <row r="337" spans="1:2">
      <c r="A337" s="49" t="s">
        <v>286</v>
      </c>
      <c r="B337" s="50" t="s">
        <v>163</v>
      </c>
    </row>
    <row r="338" spans="1:2">
      <c r="A338" s="49" t="s">
        <v>287</v>
      </c>
      <c r="B338" s="50" t="s">
        <v>163</v>
      </c>
    </row>
    <row r="339" spans="1:2">
      <c r="A339" s="49" t="s">
        <v>288</v>
      </c>
      <c r="B339" s="50" t="s">
        <v>163</v>
      </c>
    </row>
    <row r="340" spans="1:2">
      <c r="A340" s="49" t="s">
        <v>289</v>
      </c>
      <c r="B340" s="50" t="s">
        <v>163</v>
      </c>
    </row>
    <row r="341" spans="1:2">
      <c r="A341" s="49" t="s">
        <v>290</v>
      </c>
      <c r="B341" s="50" t="s">
        <v>163</v>
      </c>
    </row>
    <row r="342" spans="1:2">
      <c r="A342" s="49" t="s">
        <v>291</v>
      </c>
      <c r="B342" s="50" t="s">
        <v>163</v>
      </c>
    </row>
    <row r="343" spans="1:2">
      <c r="A343" s="49" t="s">
        <v>292</v>
      </c>
      <c r="B343" s="50" t="s">
        <v>163</v>
      </c>
    </row>
    <row r="344" spans="1:2">
      <c r="A344" s="49" t="s">
        <v>293</v>
      </c>
      <c r="B344" s="50" t="s">
        <v>163</v>
      </c>
    </row>
    <row r="345" spans="1:2">
      <c r="A345" s="49" t="s">
        <v>294</v>
      </c>
      <c r="B345" s="50" t="s">
        <v>163</v>
      </c>
    </row>
    <row r="346" spans="1:2">
      <c r="A346" s="49" t="s">
        <v>295</v>
      </c>
      <c r="B346" s="50" t="s">
        <v>163</v>
      </c>
    </row>
    <row r="347" spans="1:2">
      <c r="A347" s="49" t="s">
        <v>296</v>
      </c>
      <c r="B347" s="50" t="s">
        <v>163</v>
      </c>
    </row>
    <row r="348" spans="1:2">
      <c r="A348" s="49" t="s">
        <v>297</v>
      </c>
      <c r="B348" s="50" t="s">
        <v>163</v>
      </c>
    </row>
    <row r="349" spans="1:2">
      <c r="A349" s="49" t="s">
        <v>298</v>
      </c>
      <c r="B349" s="50" t="s">
        <v>163</v>
      </c>
    </row>
    <row r="350" spans="1:2">
      <c r="A350" s="49" t="s">
        <v>299</v>
      </c>
      <c r="B350" s="50" t="s">
        <v>163</v>
      </c>
    </row>
    <row r="351" spans="1:2">
      <c r="A351" s="49" t="s">
        <v>300</v>
      </c>
      <c r="B351" s="50" t="s">
        <v>163</v>
      </c>
    </row>
    <row r="352" spans="1:2">
      <c r="A352" s="49" t="s">
        <v>301</v>
      </c>
      <c r="B352" s="50" t="s">
        <v>163</v>
      </c>
    </row>
    <row r="353" spans="1:2">
      <c r="A353" s="49" t="s">
        <v>302</v>
      </c>
      <c r="B353" s="50" t="s">
        <v>163</v>
      </c>
    </row>
    <row r="354" spans="1:2">
      <c r="A354" s="49" t="s">
        <v>303</v>
      </c>
      <c r="B354" s="50" t="s">
        <v>163</v>
      </c>
    </row>
    <row r="355" spans="1:2">
      <c r="A355" s="49" t="s">
        <v>304</v>
      </c>
      <c r="B355" s="50" t="s">
        <v>163</v>
      </c>
    </row>
    <row r="356" spans="1:2">
      <c r="A356" s="51" t="s">
        <v>538</v>
      </c>
      <c r="B356" s="51" t="s">
        <v>62</v>
      </c>
    </row>
    <row r="357" spans="1:2">
      <c r="A357" s="51" t="s">
        <v>539</v>
      </c>
      <c r="B357" s="51" t="s">
        <v>42</v>
      </c>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C4" sqref="C4"/>
    </sheetView>
  </sheetViews>
  <sheetFormatPr baseColWidth="10" defaultRowHeight="15" x14ac:dyDescent="0"/>
  <cols>
    <col min="2" max="2" width="43.83203125" customWidth="1"/>
  </cols>
  <sheetData>
    <row r="3" spans="1:2" ht="45">
      <c r="A3" t="s">
        <v>159</v>
      </c>
      <c r="B3" t="s">
        <v>155</v>
      </c>
    </row>
    <row r="4" spans="1:2" ht="30">
      <c r="A4" t="s">
        <v>156</v>
      </c>
      <c r="B4" t="s">
        <v>157</v>
      </c>
    </row>
    <row r="5" spans="1:2">
      <c r="A5" t="s">
        <v>144</v>
      </c>
      <c r="B5" t="s">
        <v>158</v>
      </c>
    </row>
    <row r="6" spans="1:2" ht="60">
      <c r="A6" t="s">
        <v>145</v>
      </c>
      <c r="B6" t="s">
        <v>146</v>
      </c>
    </row>
    <row r="7" spans="1:2" ht="30">
      <c r="A7" t="s">
        <v>147</v>
      </c>
      <c r="B7" t="s">
        <v>148</v>
      </c>
    </row>
    <row r="8" spans="1:2" ht="30">
      <c r="A8" t="s">
        <v>153</v>
      </c>
      <c r="B8" t="s">
        <v>154</v>
      </c>
    </row>
  </sheetData>
  <pageMargins left="0.75" right="0.75" top="1" bottom="1" header="0.5" footer="0.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A2" sqref="A2:XFD27"/>
    </sheetView>
  </sheetViews>
  <sheetFormatPr baseColWidth="10" defaultRowHeight="15" x14ac:dyDescent="0"/>
  <cols>
    <col min="1" max="1" width="2.1640625" bestFit="1" customWidth="1"/>
    <col min="2" max="2" width="14" bestFit="1" customWidth="1"/>
    <col min="3" max="3" width="31.33203125" customWidth="1"/>
    <col min="4" max="4" width="32.1640625" customWidth="1"/>
  </cols>
  <sheetData>
    <row r="1" spans="1:4">
      <c r="A1" t="s">
        <v>149</v>
      </c>
      <c r="B1" t="s">
        <v>150</v>
      </c>
      <c r="C1" t="s">
        <v>151</v>
      </c>
      <c r="D1" t="s">
        <v>152</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E8" sqref="A8:XFD8"/>
    </sheetView>
  </sheetViews>
  <sheetFormatPr baseColWidth="10" defaultRowHeight="15" x14ac:dyDescent="0"/>
  <cols>
    <col min="1" max="1" width="16.33203125" customWidth="1"/>
    <col min="2" max="2" width="10.83203125" style="1"/>
    <col min="3" max="6" width="10.83203125" style="4"/>
    <col min="7" max="7" width="7.5" customWidth="1"/>
    <col min="10" max="11" width="11.1640625" style="6" bestFit="1" customWidth="1"/>
    <col min="12" max="12" width="11.1640625" style="5" bestFit="1" customWidth="1"/>
    <col min="13" max="16" width="10.83203125" style="6"/>
    <col min="18" max="18" width="18.5" customWidth="1"/>
  </cols>
  <sheetData>
    <row r="1" spans="1:18" s="2" customFormat="1" ht="45">
      <c r="A1" s="2" t="s">
        <v>0</v>
      </c>
      <c r="B1" s="2" t="s">
        <v>1</v>
      </c>
      <c r="C1" s="9" t="s">
        <v>19</v>
      </c>
      <c r="D1" s="9" t="s">
        <v>20</v>
      </c>
      <c r="E1" s="9" t="s">
        <v>21</v>
      </c>
      <c r="F1" s="9" t="s">
        <v>22</v>
      </c>
      <c r="G1" s="10" t="s">
        <v>9</v>
      </c>
      <c r="H1" s="10" t="s">
        <v>10</v>
      </c>
      <c r="I1" s="10" t="s">
        <v>23</v>
      </c>
      <c r="J1" s="10" t="s">
        <v>24</v>
      </c>
      <c r="K1" s="3" t="s">
        <v>25</v>
      </c>
      <c r="L1" s="3" t="s">
        <v>26</v>
      </c>
      <c r="M1" s="10" t="s">
        <v>27</v>
      </c>
      <c r="N1" s="3" t="s">
        <v>28</v>
      </c>
      <c r="O1" s="2" t="s">
        <v>2</v>
      </c>
      <c r="P1" s="2" t="s">
        <v>3</v>
      </c>
      <c r="Q1" s="2" t="s">
        <v>56</v>
      </c>
      <c r="R1" s="2" t="s">
        <v>8</v>
      </c>
    </row>
    <row r="2" spans="1:18">
      <c r="A2" s="34">
        <v>41700</v>
      </c>
      <c r="B2" s="1">
        <v>0.75</v>
      </c>
      <c r="C2" s="5">
        <v>0.79375000000000007</v>
      </c>
      <c r="D2" s="5">
        <v>0.30902777777777779</v>
      </c>
      <c r="E2" s="5">
        <v>0.82847222222222217</v>
      </c>
      <c r="F2" s="5">
        <v>0.27361111111111108</v>
      </c>
      <c r="G2" s="5">
        <v>0.79375000000000007</v>
      </c>
      <c r="H2" s="5">
        <v>0.30902777777777779</v>
      </c>
      <c r="I2" s="5">
        <v>0.82847222222222217</v>
      </c>
      <c r="J2" s="5">
        <v>0.27361111111111108</v>
      </c>
      <c r="K2" s="4">
        <v>10.683333333333334</v>
      </c>
      <c r="L2" s="4">
        <v>8.0124999999999993</v>
      </c>
      <c r="M2" s="5">
        <v>0.82847222222222217</v>
      </c>
      <c r="N2" s="5">
        <v>0.16250000000000001</v>
      </c>
      <c r="O2"/>
      <c r="P2"/>
      <c r="Q2" t="s">
        <v>161</v>
      </c>
      <c r="R2" s="33"/>
    </row>
    <row r="3" spans="1:18">
      <c r="A3" s="34">
        <v>41701</v>
      </c>
      <c r="B3" s="1">
        <v>0.75</v>
      </c>
      <c r="C3" s="5">
        <v>0.79375000000000007</v>
      </c>
      <c r="D3" s="5">
        <v>0.30833333333333335</v>
      </c>
      <c r="E3" s="5">
        <v>0.82916666666666661</v>
      </c>
      <c r="F3" s="5">
        <v>0.27291666666666664</v>
      </c>
      <c r="G3" s="5">
        <v>0.79375000000000007</v>
      </c>
      <c r="H3" s="5">
        <v>0.30833333333333335</v>
      </c>
      <c r="I3" s="5">
        <v>0.82916666666666661</v>
      </c>
      <c r="J3" s="5">
        <v>0.27291666666666664</v>
      </c>
      <c r="K3" s="4">
        <v>10.650000000000002</v>
      </c>
      <c r="L3" s="4">
        <v>7.9875000000000016</v>
      </c>
      <c r="M3" s="5">
        <v>0.82916666666666661</v>
      </c>
      <c r="N3" s="5">
        <v>0.16180555555555556</v>
      </c>
      <c r="O3"/>
      <c r="P3"/>
      <c r="Q3" t="s">
        <v>161</v>
      </c>
    </row>
    <row r="4" spans="1:18">
      <c r="A4" s="34">
        <v>41702</v>
      </c>
      <c r="B4" s="1">
        <v>0.75</v>
      </c>
      <c r="C4" s="5">
        <v>0.7944444444444444</v>
      </c>
      <c r="D4" s="5">
        <v>0.30763888888888891</v>
      </c>
      <c r="E4" s="5">
        <v>0.82986111111111116</v>
      </c>
      <c r="F4" s="5">
        <v>0.2722222222222222</v>
      </c>
      <c r="G4" s="5">
        <v>0.7944444444444444</v>
      </c>
      <c r="H4" s="5">
        <v>0.30763888888888891</v>
      </c>
      <c r="I4" s="5">
        <v>0.82986111111111116</v>
      </c>
      <c r="J4" s="5">
        <v>0.2722222222222222</v>
      </c>
      <c r="K4" s="4">
        <v>10.616666666666665</v>
      </c>
      <c r="L4" s="4">
        <v>7.9624999999999986</v>
      </c>
      <c r="M4" s="5">
        <v>0.82986111111111116</v>
      </c>
      <c r="N4" s="5">
        <v>0.16180555555555556</v>
      </c>
      <c r="O4"/>
      <c r="P4"/>
      <c r="Q4" t="s">
        <v>161</v>
      </c>
      <c r="R4" s="33"/>
    </row>
    <row r="5" spans="1:18">
      <c r="A5" s="34">
        <v>41703</v>
      </c>
      <c r="B5" s="1">
        <v>0.75</v>
      </c>
      <c r="C5" s="5">
        <v>0.7944444444444444</v>
      </c>
      <c r="D5" s="5">
        <v>0.30624999999999997</v>
      </c>
      <c r="E5" s="5">
        <v>0.82986111111111116</v>
      </c>
      <c r="F5" s="5">
        <v>0.27152777777777776</v>
      </c>
      <c r="G5" s="5">
        <v>0.7944444444444444</v>
      </c>
      <c r="H5" s="5">
        <v>0.30624999999999997</v>
      </c>
      <c r="I5" s="5">
        <v>0.82986111111111116</v>
      </c>
      <c r="J5" s="5">
        <v>0.27152777777777776</v>
      </c>
      <c r="K5" s="4">
        <v>10.599999999999998</v>
      </c>
      <c r="L5" s="4">
        <v>7.9499999999999984</v>
      </c>
      <c r="M5" s="5">
        <v>0.82986111111111116</v>
      </c>
      <c r="N5" s="5">
        <v>0.16111111111111112</v>
      </c>
      <c r="O5"/>
      <c r="P5"/>
      <c r="Q5" t="s">
        <v>161</v>
      </c>
      <c r="R5" s="33"/>
    </row>
    <row r="6" spans="1:18">
      <c r="A6" s="34">
        <v>41704</v>
      </c>
      <c r="B6" s="1">
        <v>0.75</v>
      </c>
      <c r="C6" s="5">
        <v>0.79513888888888884</v>
      </c>
      <c r="D6" s="5">
        <v>0.30555555555555552</v>
      </c>
      <c r="E6" s="5">
        <v>0.8305555555555556</v>
      </c>
      <c r="F6" s="5">
        <v>0.27083333333333331</v>
      </c>
      <c r="G6" s="5">
        <v>0.79513888888888884</v>
      </c>
      <c r="H6" s="5">
        <v>0.30555555555555552</v>
      </c>
      <c r="I6" s="5">
        <v>0.8305555555555556</v>
      </c>
      <c r="J6" s="5">
        <v>0.27083333333333331</v>
      </c>
      <c r="K6" s="4">
        <v>10.566666666666666</v>
      </c>
      <c r="L6" s="4">
        <v>7.9249999999999998</v>
      </c>
      <c r="M6" s="5">
        <v>0.8305555555555556</v>
      </c>
      <c r="N6" s="5">
        <v>0.16111111111111112</v>
      </c>
      <c r="O6"/>
      <c r="P6"/>
      <c r="Q6" t="s">
        <v>161</v>
      </c>
      <c r="R6" s="33"/>
    </row>
    <row r="7" spans="1:18">
      <c r="A7" s="34">
        <v>41705</v>
      </c>
      <c r="B7" s="1">
        <v>1</v>
      </c>
      <c r="C7" s="5">
        <v>0.79583333333333339</v>
      </c>
      <c r="D7" s="5">
        <v>0.30486111111111108</v>
      </c>
      <c r="E7" s="5">
        <v>0.8305555555555556</v>
      </c>
      <c r="F7" s="5">
        <v>0.27013888888888887</v>
      </c>
      <c r="G7" s="5">
        <v>0.79583333333333339</v>
      </c>
      <c r="H7" s="5">
        <v>0.30486111111111108</v>
      </c>
      <c r="I7" s="5">
        <v>0.8305555555555556</v>
      </c>
      <c r="J7" s="5">
        <v>0.27013888888888887</v>
      </c>
      <c r="K7" s="4">
        <v>10.55</v>
      </c>
      <c r="L7" s="4">
        <v>10.55</v>
      </c>
      <c r="M7" s="5">
        <v>0.8305555555555556</v>
      </c>
      <c r="N7" s="5">
        <v>0.27013888888888887</v>
      </c>
      <c r="O7" t="s">
        <v>162</v>
      </c>
      <c r="P7"/>
      <c r="Q7" t="s">
        <v>161</v>
      </c>
      <c r="R7" s="33"/>
    </row>
    <row r="8" spans="1:18">
      <c r="A8" s="44">
        <v>41706</v>
      </c>
      <c r="B8" s="1">
        <v>0.75</v>
      </c>
      <c r="C8" s="5">
        <v>0.79583333333333339</v>
      </c>
      <c r="D8" s="5">
        <v>0.30416666666666664</v>
      </c>
      <c r="E8" s="5">
        <v>0.83124999999999993</v>
      </c>
      <c r="F8" s="5">
        <v>0.26944444444444443</v>
      </c>
      <c r="G8" s="5">
        <v>0.79583333333333339</v>
      </c>
      <c r="H8" s="5">
        <v>0.30416666666666664</v>
      </c>
      <c r="I8" s="5">
        <v>0.83124999999999993</v>
      </c>
      <c r="J8" s="5">
        <v>0.26944444444444443</v>
      </c>
      <c r="K8" s="4">
        <v>10.516666666666667</v>
      </c>
      <c r="L8" s="4">
        <v>7.8875000000000011</v>
      </c>
      <c r="M8" s="5">
        <v>0.83124999999999993</v>
      </c>
      <c r="N8" s="5">
        <v>0.15972222222222224</v>
      </c>
      <c r="O8"/>
      <c r="P8"/>
      <c r="Q8" t="s">
        <v>161</v>
      </c>
    </row>
    <row r="9" spans="1:18">
      <c r="A9" s="44">
        <v>41707</v>
      </c>
      <c r="B9" s="1">
        <v>0.75</v>
      </c>
      <c r="C9" s="5">
        <v>0.79652777777777783</v>
      </c>
      <c r="D9" s="5">
        <v>0.3034722222222222</v>
      </c>
      <c r="E9" s="5">
        <v>0.83194444444444438</v>
      </c>
      <c r="F9" s="5">
        <v>0.26805555555555555</v>
      </c>
      <c r="G9" s="5">
        <v>0.79652777777777783</v>
      </c>
      <c r="H9" s="5">
        <v>0.3034722222222222</v>
      </c>
      <c r="I9" s="5">
        <v>0.83194444444444438</v>
      </c>
      <c r="J9" s="5">
        <v>0.26805555555555555</v>
      </c>
      <c r="K9" s="4">
        <v>10.466666666666669</v>
      </c>
      <c r="L9" s="4">
        <v>7.8500000000000014</v>
      </c>
      <c r="M9" s="5">
        <v>0.83194444444444438</v>
      </c>
      <c r="N9" s="5">
        <v>0.15902777777777777</v>
      </c>
      <c r="O9"/>
      <c r="P9"/>
      <c r="Q9" t="s">
        <v>161</v>
      </c>
    </row>
    <row r="10" spans="1:18">
      <c r="A10" s="44">
        <v>41708</v>
      </c>
      <c r="B10" s="1">
        <v>0.75</v>
      </c>
      <c r="C10" s="5">
        <v>0.79652777777777783</v>
      </c>
      <c r="D10" s="5">
        <v>0.30277777777777776</v>
      </c>
      <c r="E10" s="5">
        <v>0.83194444444444438</v>
      </c>
      <c r="F10" s="5">
        <v>0.2673611111111111</v>
      </c>
      <c r="G10" s="5">
        <v>0.79652777777777783</v>
      </c>
      <c r="H10" s="5">
        <v>0.30277777777777776</v>
      </c>
      <c r="I10" s="5">
        <v>0.83194444444444438</v>
      </c>
      <c r="J10" s="5">
        <v>0.2673611111111111</v>
      </c>
      <c r="K10" s="4">
        <v>10.450000000000003</v>
      </c>
      <c r="L10" s="4">
        <v>7.8375000000000021</v>
      </c>
      <c r="M10" s="5">
        <v>0.83194444444444438</v>
      </c>
      <c r="N10" s="5">
        <v>0.15833333333333333</v>
      </c>
      <c r="O10"/>
      <c r="P10"/>
      <c r="Q10" t="s">
        <v>161</v>
      </c>
    </row>
    <row r="11" spans="1:18">
      <c r="A11" s="44">
        <v>41709</v>
      </c>
      <c r="B11" s="1">
        <v>1</v>
      </c>
      <c r="C11" s="5">
        <v>0.79722222222222217</v>
      </c>
      <c r="D11" s="5">
        <v>0.30208333333333331</v>
      </c>
      <c r="E11" s="5">
        <v>0.83263888888888893</v>
      </c>
      <c r="F11" s="5">
        <v>0.26666666666666666</v>
      </c>
      <c r="G11" s="5">
        <v>0.79722222222222217</v>
      </c>
      <c r="H11" s="5">
        <v>0.30208333333333331</v>
      </c>
      <c r="I11" s="5">
        <v>0.83263888888888893</v>
      </c>
      <c r="J11" s="5">
        <v>0.26666666666666666</v>
      </c>
      <c r="K11" s="4">
        <v>10.416666666666666</v>
      </c>
      <c r="L11" s="4">
        <v>10.416666666666666</v>
      </c>
      <c r="M11" s="5">
        <v>0.83263888888888893</v>
      </c>
      <c r="N11" s="5">
        <v>0.26666666666666666</v>
      </c>
      <c r="O11" t="s">
        <v>162</v>
      </c>
      <c r="P11"/>
      <c r="Q11" t="s">
        <v>163</v>
      </c>
    </row>
    <row r="12" spans="1:18" ht="30">
      <c r="A12" s="44">
        <v>41728</v>
      </c>
      <c r="B12" s="1">
        <v>1</v>
      </c>
      <c r="C12" s="5">
        <v>0.84583333333333333</v>
      </c>
      <c r="D12" s="5">
        <v>0.32847222222222222</v>
      </c>
      <c r="E12" s="5">
        <v>0.88194444444444453</v>
      </c>
      <c r="F12" s="5">
        <v>0.29305555555555557</v>
      </c>
      <c r="G12" s="5">
        <v>0.8041666666666667</v>
      </c>
      <c r="H12" s="5">
        <v>0.28680555555555554</v>
      </c>
      <c r="I12" s="5">
        <v>0.84027777777777779</v>
      </c>
      <c r="J12" s="5">
        <v>0.25138888888888888</v>
      </c>
      <c r="K12" s="4">
        <v>9.8666666666666654</v>
      </c>
      <c r="L12" s="4">
        <v>9.8666666666666654</v>
      </c>
      <c r="M12" s="5">
        <v>0.84027777777777779</v>
      </c>
      <c r="N12" s="5">
        <v>0.25138888888888888</v>
      </c>
      <c r="O12"/>
      <c r="P12"/>
      <c r="R12" t="s">
        <v>540</v>
      </c>
    </row>
    <row r="13" spans="1:18">
      <c r="A13" s="44">
        <v>41729</v>
      </c>
      <c r="B13" s="1">
        <v>1</v>
      </c>
      <c r="C13" s="5">
        <v>0.84652777777777777</v>
      </c>
      <c r="D13" s="5">
        <v>0.32777777777777778</v>
      </c>
      <c r="E13" s="5">
        <v>0.88194444444444453</v>
      </c>
      <c r="F13" s="5">
        <v>0.29236111111111113</v>
      </c>
      <c r="G13" s="5">
        <v>0.80486111111111114</v>
      </c>
      <c r="H13" s="5">
        <v>0.28611111111111115</v>
      </c>
      <c r="I13" s="5">
        <v>0.84027777777777779</v>
      </c>
      <c r="J13" s="5">
        <v>0.25069444444444444</v>
      </c>
      <c r="K13" s="4">
        <v>9.8499999999999979</v>
      </c>
      <c r="L13" s="4">
        <v>9.8499999999999979</v>
      </c>
      <c r="M13" s="5">
        <v>0.84027777777777779</v>
      </c>
      <c r="N13" s="5">
        <v>0.25069444444444444</v>
      </c>
      <c r="O13" t="s">
        <v>162</v>
      </c>
      <c r="P13"/>
    </row>
  </sheetData>
  <phoneticPr fontId="2" type="noConversion"/>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C2" sqref="C2"/>
    </sheetView>
  </sheetViews>
  <sheetFormatPr baseColWidth="10" defaultRowHeight="15" x14ac:dyDescent="0"/>
  <cols>
    <col min="1" max="1" width="11.6640625" bestFit="1" customWidth="1"/>
    <col min="2" max="8" width="10.83203125" style="4"/>
    <col min="11" max="11" width="11.1640625" style="1" bestFit="1" customWidth="1"/>
  </cols>
  <sheetData>
    <row r="1" spans="1:11" ht="30">
      <c r="A1" s="9" t="s">
        <v>30</v>
      </c>
      <c r="B1" s="12" t="s">
        <v>31</v>
      </c>
      <c r="C1" s="12" t="s">
        <v>32</v>
      </c>
      <c r="D1" s="12" t="s">
        <v>33</v>
      </c>
      <c r="E1" s="12" t="s">
        <v>34</v>
      </c>
      <c r="F1" s="12" t="s">
        <v>35</v>
      </c>
      <c r="G1" s="12" t="s">
        <v>36</v>
      </c>
      <c r="H1" s="12" t="s">
        <v>37</v>
      </c>
      <c r="J1" s="12" t="s">
        <v>39</v>
      </c>
      <c r="K1" s="43" t="s">
        <v>143</v>
      </c>
    </row>
    <row r="2" spans="1:11">
      <c r="A2" s="34">
        <v>41700</v>
      </c>
      <c r="B2" s="25">
        <f>'2014-MARCH-02'!I25/3600</f>
        <v>0</v>
      </c>
      <c r="C2" s="25">
        <f>'2014-MARCH-02'!J25/3600</f>
        <v>1.6666666666666667</v>
      </c>
      <c r="D2" s="25">
        <f>'2014-MARCH-02'!K25/3600</f>
        <v>1.3333333333333333</v>
      </c>
      <c r="E2" s="25">
        <f>'2014-MARCH-02'!L25/3600</f>
        <v>0.66666666666666663</v>
      </c>
      <c r="F2" s="25">
        <f>'2014-MARCH-02'!M25/3600</f>
        <v>3.9166666666666665</v>
      </c>
      <c r="G2" s="25">
        <f>'2014-MARCH-02'!N25/3600</f>
        <v>0</v>
      </c>
      <c r="H2" s="25">
        <f>'2014-MARCH-02'!O25/3600</f>
        <v>0</v>
      </c>
      <c r="I2" s="12"/>
      <c r="J2" s="26">
        <f t="shared" ref="J2" si="0">SUM(B2:H2)</f>
        <v>7.583333333333333</v>
      </c>
      <c r="K2" s="1">
        <f>SUM(J2:J2)</f>
        <v>7.583333333333333</v>
      </c>
    </row>
    <row r="3" spans="1:11">
      <c r="A3" s="34">
        <v>41701</v>
      </c>
      <c r="B3" s="25">
        <f>'2014-MARCH-03'!I25/3600</f>
        <v>0</v>
      </c>
      <c r="C3" s="25">
        <f>'2014-MARCH-03'!J25/3600</f>
        <v>1.6666666666666667</v>
      </c>
      <c r="D3" s="25">
        <f>'2014-MARCH-03'!K25/3600</f>
        <v>1.6666666666666667</v>
      </c>
      <c r="E3" s="25">
        <f>'2014-MARCH-03'!L25/3600</f>
        <v>0.66666666666666663</v>
      </c>
      <c r="F3" s="25">
        <f>'2014-MARCH-03'!M25/3600</f>
        <v>3.5666666666666669</v>
      </c>
      <c r="G3" s="25">
        <f>'2014-MARCH-03'!N25/3600</f>
        <v>0</v>
      </c>
      <c r="H3" s="25">
        <f>'2014-MARCH-03'!O25/3600</f>
        <v>0</v>
      </c>
      <c r="I3" s="12"/>
      <c r="J3" s="26">
        <f t="shared" ref="J3:J11" si="1">SUM(B3:H3)</f>
        <v>7.5666666666666664</v>
      </c>
      <c r="K3" s="1">
        <f t="shared" ref="K3:K11" si="2">SUM(J3:J3)</f>
        <v>7.5666666666666664</v>
      </c>
    </row>
    <row r="4" spans="1:11">
      <c r="A4" s="34">
        <v>41702</v>
      </c>
      <c r="B4" s="25">
        <f>'2014-MARCH-04'!I25/3600</f>
        <v>0</v>
      </c>
      <c r="C4" s="25">
        <f>'2014-MARCH-04'!J25/3600</f>
        <v>1.3333333333333333</v>
      </c>
      <c r="D4" s="25">
        <f>'2014-MARCH-04'!K25/3600</f>
        <v>1.6666666666666667</v>
      </c>
      <c r="E4" s="25">
        <f>'2014-MARCH-04'!L25/3600</f>
        <v>1</v>
      </c>
      <c r="F4" s="25">
        <f>'2014-MARCH-04'!M25/3600</f>
        <v>3.5666666666666669</v>
      </c>
      <c r="G4" s="25">
        <f>'2014-MARCH-04'!N25/3600</f>
        <v>0</v>
      </c>
      <c r="H4" s="25">
        <f>'2014-MARCH-04'!O25/3600</f>
        <v>0</v>
      </c>
      <c r="I4" s="12"/>
      <c r="J4" s="26">
        <f t="shared" si="1"/>
        <v>7.5666666666666664</v>
      </c>
      <c r="K4" s="1">
        <f t="shared" si="2"/>
        <v>7.5666666666666664</v>
      </c>
    </row>
    <row r="5" spans="1:11">
      <c r="A5" s="34">
        <v>41703</v>
      </c>
      <c r="B5" s="25">
        <f>'2014-MARCH-05'!I25/3600</f>
        <v>0</v>
      </c>
      <c r="C5" s="25">
        <f>'2014-MARCH-05'!J25/3600</f>
        <v>1.3333333333333333</v>
      </c>
      <c r="D5" s="25">
        <f>'2014-MARCH-05'!K25/3600</f>
        <v>1.5833333333333333</v>
      </c>
      <c r="E5" s="25">
        <f>'2014-MARCH-05'!L25/3600</f>
        <v>0.58333333333333337</v>
      </c>
      <c r="F5" s="25">
        <f>'2014-MARCH-05'!M25/3600</f>
        <v>3.9166666666666665</v>
      </c>
      <c r="G5" s="25">
        <f>'2014-MARCH-05'!N25/3600</f>
        <v>0</v>
      </c>
      <c r="H5" s="25">
        <f>'2014-MARCH-05'!O25/3600</f>
        <v>0</v>
      </c>
      <c r="I5" s="12"/>
      <c r="J5" s="26">
        <f t="shared" si="1"/>
        <v>7.4166666666666661</v>
      </c>
      <c r="K5" s="1">
        <f t="shared" si="2"/>
        <v>7.4166666666666661</v>
      </c>
    </row>
    <row r="6" spans="1:11">
      <c r="A6" s="34">
        <v>41704</v>
      </c>
      <c r="B6" s="25">
        <f>'2014-MARCH-06'!I25/3600</f>
        <v>0</v>
      </c>
      <c r="C6" s="25">
        <f>'2014-MARCH-06'!J25/3600</f>
        <v>1.3333333333333333</v>
      </c>
      <c r="D6" s="25">
        <f>'2014-MARCH-06'!K25/3600</f>
        <v>1.9166666666666667</v>
      </c>
      <c r="E6" s="25">
        <f>'2014-MARCH-06'!L25/3600</f>
        <v>0.66666666666666663</v>
      </c>
      <c r="F6" s="25">
        <f>'2014-MARCH-06'!M25/3600</f>
        <v>3.5666666666666669</v>
      </c>
      <c r="G6" s="25">
        <f>'2014-MARCH-06'!N25/3600</f>
        <v>0</v>
      </c>
      <c r="H6" s="25">
        <f>'2014-MARCH-06'!O25/3600</f>
        <v>0</v>
      </c>
      <c r="I6" s="12"/>
      <c r="J6" s="26">
        <f t="shared" si="1"/>
        <v>7.4833333333333334</v>
      </c>
      <c r="K6" s="1">
        <f t="shared" si="2"/>
        <v>7.4833333333333334</v>
      </c>
    </row>
    <row r="7" spans="1:11">
      <c r="A7" s="34">
        <v>41705</v>
      </c>
      <c r="B7" s="25">
        <f>'2014-MARCH-07'!I51/3600</f>
        <v>6.4833333333333334</v>
      </c>
      <c r="C7" s="25">
        <f>'2014-MARCH-07'!J51/3600</f>
        <v>0.8666666666666667</v>
      </c>
      <c r="D7" s="25">
        <f>'2014-MARCH-07'!K51/3600</f>
        <v>1.7166666666666666</v>
      </c>
      <c r="E7" s="25">
        <f>'2014-MARCH-07'!L51/3600</f>
        <v>0.26666666666666666</v>
      </c>
      <c r="F7" s="25">
        <f>'2014-MARCH-07'!M51/3600</f>
        <v>1.1166666666666667</v>
      </c>
      <c r="G7" s="25">
        <f>'2014-MARCH-07'!N51/3600</f>
        <v>0</v>
      </c>
      <c r="H7" s="25">
        <f>'2014-MARCH-07'!O51/3600</f>
        <v>0</v>
      </c>
      <c r="I7" s="12"/>
      <c r="J7" s="26">
        <f t="shared" si="1"/>
        <v>10.450000000000001</v>
      </c>
      <c r="K7" s="1">
        <f t="shared" si="2"/>
        <v>10.450000000000001</v>
      </c>
    </row>
    <row r="8" spans="1:11">
      <c r="A8" s="34">
        <v>41706</v>
      </c>
      <c r="B8" s="25">
        <f>'2014-MARCH-08'!I25/3600</f>
        <v>0</v>
      </c>
      <c r="C8" s="25">
        <f>'2014-MARCH-08'!J25/3600</f>
        <v>1.6666666666666667</v>
      </c>
      <c r="D8" s="25">
        <f>'2014-MARCH-08'!K25/3600</f>
        <v>1</v>
      </c>
      <c r="E8" s="25">
        <f>'2014-MARCH-08'!L25/3600</f>
        <v>0.91666666666666663</v>
      </c>
      <c r="F8" s="25">
        <f>'2014-MARCH-08'!M25/3600</f>
        <v>3.9166666666666665</v>
      </c>
      <c r="G8" s="25">
        <f>'2014-MARCH-08'!N25/3600</f>
        <v>0</v>
      </c>
      <c r="H8" s="25">
        <f>'2014-MARCH-08'!O25/3600</f>
        <v>0</v>
      </c>
      <c r="I8" s="12"/>
      <c r="J8" s="26">
        <f t="shared" si="1"/>
        <v>7.5</v>
      </c>
      <c r="K8" s="1">
        <f t="shared" si="2"/>
        <v>7.5</v>
      </c>
    </row>
    <row r="9" spans="1:11">
      <c r="A9" s="34">
        <v>41707</v>
      </c>
      <c r="B9" s="25">
        <f>'2014-MARCH-09'!I28/3600</f>
        <v>0</v>
      </c>
      <c r="C9" s="25">
        <f>'2014-MARCH-09'!J28/3600</f>
        <v>0</v>
      </c>
      <c r="D9" s="25">
        <f>'2014-MARCH-09'!K28/3600</f>
        <v>0</v>
      </c>
      <c r="E9" s="25">
        <f>'2014-MARCH-09'!L28/3600</f>
        <v>0</v>
      </c>
      <c r="F9" s="25">
        <f>'2014-MARCH-09'!M28/3600</f>
        <v>0</v>
      </c>
      <c r="G9" s="25">
        <f>'2014-MARCH-09'!N28/3600</f>
        <v>0</v>
      </c>
      <c r="H9" s="25">
        <f>'2014-MARCH-09'!O28/3600</f>
        <v>0</v>
      </c>
      <c r="I9" s="12"/>
      <c r="J9" s="26">
        <f t="shared" si="1"/>
        <v>0</v>
      </c>
      <c r="K9" s="1">
        <f t="shared" si="2"/>
        <v>0</v>
      </c>
    </row>
    <row r="10" spans="1:11" ht="14" customHeight="1">
      <c r="A10" s="34">
        <v>41708</v>
      </c>
      <c r="B10" s="25">
        <f>'2014-MARCH-10'!I28/3600</f>
        <v>0</v>
      </c>
      <c r="C10" s="25">
        <f>'2014-MARCH-10'!J28/3600</f>
        <v>0</v>
      </c>
      <c r="D10" s="25">
        <f>'2014-MARCH-10'!K28/3600</f>
        <v>0</v>
      </c>
      <c r="E10" s="25">
        <f>'2014-MARCH-10'!L28/3600</f>
        <v>0</v>
      </c>
      <c r="F10" s="25">
        <f>'2014-MARCH-10'!M28/3600</f>
        <v>0</v>
      </c>
      <c r="G10" s="25">
        <f>'2014-MARCH-10'!N28/3600</f>
        <v>0</v>
      </c>
      <c r="H10" s="25">
        <f>'2014-MARCH-10'!O28/3600</f>
        <v>0</v>
      </c>
      <c r="I10" s="12"/>
      <c r="J10" s="26">
        <f t="shared" si="1"/>
        <v>0</v>
      </c>
      <c r="K10" s="1">
        <f t="shared" si="2"/>
        <v>0</v>
      </c>
    </row>
    <row r="11" spans="1:11" ht="14" customHeight="1">
      <c r="A11" s="34">
        <v>41709</v>
      </c>
      <c r="B11" s="25">
        <f>'2014-MARCH-11'!I38/3600</f>
        <v>0</v>
      </c>
      <c r="C11" s="25">
        <f>'2014-MARCH-11'!J38/3600</f>
        <v>0</v>
      </c>
      <c r="D11" s="25">
        <f>'2014-MARCH-11'!K38/3600</f>
        <v>0</v>
      </c>
      <c r="E11" s="25">
        <f>'2014-MARCH-11'!L38/3600</f>
        <v>0</v>
      </c>
      <c r="F11" s="25">
        <f>'2014-MARCH-11'!M38/3600</f>
        <v>0</v>
      </c>
      <c r="G11" s="25">
        <f>'2014-MARCH-11'!N38/3600</f>
        <v>0</v>
      </c>
      <c r="H11" s="25">
        <f>'2014-MARCH-11'!O38/3600</f>
        <v>0</v>
      </c>
      <c r="I11" s="12"/>
      <c r="J11" s="26">
        <f t="shared" si="1"/>
        <v>0</v>
      </c>
      <c r="K11" s="1">
        <f t="shared" si="2"/>
        <v>0</v>
      </c>
    </row>
    <row r="12" spans="1:11">
      <c r="A12" s="9"/>
      <c r="H12"/>
      <c r="J12" s="1"/>
    </row>
    <row r="13" spans="1:11" ht="30">
      <c r="A13" s="9" t="s">
        <v>132</v>
      </c>
      <c r="B13" s="4">
        <f t="shared" ref="B13:H13" si="3">SUM(B2:B11)</f>
        <v>6.4833333333333334</v>
      </c>
      <c r="C13" s="4">
        <f t="shared" si="3"/>
        <v>9.8666666666666654</v>
      </c>
      <c r="D13" s="4">
        <f t="shared" si="3"/>
        <v>10.883333333333333</v>
      </c>
      <c r="E13" s="4">
        <f t="shared" si="3"/>
        <v>4.7666666666666666</v>
      </c>
      <c r="F13" s="4">
        <f t="shared" si="3"/>
        <v>23.56666666666667</v>
      </c>
      <c r="G13" s="4">
        <f t="shared" si="3"/>
        <v>0</v>
      </c>
      <c r="H13" s="4">
        <f t="shared" si="3"/>
        <v>0</v>
      </c>
      <c r="J13" s="1">
        <f>SUM(J2:J11)</f>
        <v>55.56666666666667</v>
      </c>
    </row>
    <row r="14" spans="1:11">
      <c r="A14" s="9" t="s">
        <v>131</v>
      </c>
      <c r="B14" s="35">
        <f>B13/$J$13*100</f>
        <v>11.667666466706658</v>
      </c>
      <c r="C14" s="35">
        <f t="shared" ref="C14:H14" si="4">C13/$J$13*100</f>
        <v>17.756448710257942</v>
      </c>
      <c r="D14" s="35">
        <f t="shared" si="4"/>
        <v>19.58608278344331</v>
      </c>
      <c r="E14" s="35">
        <f t="shared" si="4"/>
        <v>8.578284343131374</v>
      </c>
      <c r="F14" s="35">
        <f t="shared" si="4"/>
        <v>42.411517696460713</v>
      </c>
      <c r="G14" s="35">
        <f t="shared" si="4"/>
        <v>0</v>
      </c>
      <c r="H14" s="35">
        <f t="shared" si="4"/>
        <v>0</v>
      </c>
    </row>
    <row r="19" spans="2:8">
      <c r="B19"/>
      <c r="C19"/>
      <c r="D19" s="13"/>
      <c r="E19"/>
      <c r="F19"/>
      <c r="G19"/>
      <c r="H19"/>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2" workbookViewId="0">
      <selection activeCell="E15" sqref="E15:E23"/>
    </sheetView>
  </sheetViews>
  <sheetFormatPr baseColWidth="10" defaultRowHeight="15" x14ac:dyDescent="0"/>
  <cols>
    <col min="1" max="1" width="10.83203125" style="19"/>
    <col min="2" max="2" width="10.83203125" style="26"/>
    <col min="3" max="4" width="10.83203125" style="16"/>
    <col min="5" max="5" width="10.83203125" style="17"/>
    <col min="6" max="6" width="11.33203125" style="17" bestFit="1" customWidth="1"/>
    <col min="7" max="7" width="10.83203125" style="16"/>
    <col min="8" max="8" width="10.83203125" style="19"/>
    <col min="9" max="15" width="10.83203125" style="17"/>
    <col min="16" max="16" width="11.83203125" style="17" bestFit="1" customWidth="1"/>
    <col min="17" max="17" width="10.83203125" style="17"/>
    <col min="18" max="18" width="11.1640625" style="17" bestFit="1" customWidth="1"/>
    <col min="19" max="16384" width="10.83203125" style="19"/>
  </cols>
  <sheetData>
    <row r="1" spans="1:18" s="14" customFormat="1">
      <c r="A1" s="14" t="s">
        <v>38</v>
      </c>
      <c r="B1" s="39" t="s">
        <v>139</v>
      </c>
      <c r="C1" s="23" t="s">
        <v>4</v>
      </c>
      <c r="D1" s="23" t="s">
        <v>5</v>
      </c>
      <c r="E1" s="24" t="s">
        <v>6</v>
      </c>
      <c r="F1" s="24" t="s">
        <v>11</v>
      </c>
      <c r="G1" s="23" t="s">
        <v>7</v>
      </c>
      <c r="H1" s="14" t="s">
        <v>41</v>
      </c>
      <c r="I1" s="24" t="s">
        <v>12</v>
      </c>
      <c r="J1" s="24" t="s">
        <v>13</v>
      </c>
      <c r="K1" s="24" t="s">
        <v>14</v>
      </c>
      <c r="L1" s="24" t="s">
        <v>15</v>
      </c>
      <c r="M1" s="24" t="s">
        <v>16</v>
      </c>
      <c r="N1" s="24" t="s">
        <v>17</v>
      </c>
      <c r="O1" s="24" t="s">
        <v>18</v>
      </c>
      <c r="P1" s="24"/>
      <c r="Q1" s="24"/>
      <c r="R1" s="24"/>
    </row>
    <row r="2" spans="1:18">
      <c r="A2" s="19" t="s">
        <v>164</v>
      </c>
      <c r="B2" s="26">
        <f>VLOOKUP(A2,'APPENDIX A'!$A$2:'APPENDIX A'!$C$127,2,0)</f>
        <v>5</v>
      </c>
      <c r="C2" s="16">
        <f>'Summary MARCH 2014'!M2</f>
        <v>0.82847222222222217</v>
      </c>
      <c r="D2" s="16">
        <f>TIME(Q2,R2,0)</f>
        <v>0.84236111111111101</v>
      </c>
      <c r="E2" s="17">
        <v>900</v>
      </c>
      <c r="F2" s="17">
        <v>300</v>
      </c>
      <c r="G2" s="16">
        <f t="shared" ref="G2:G5" si="0">TIME(HOUR(C2),MINUTE(C2)+E2/120,0)</f>
        <v>0.83333333333333337</v>
      </c>
      <c r="H2" s="41" t="str">
        <f>VLOOKUP(A2,'APPENDIX C'!$A$2:'APPENDIX C'!$B$357,2,0)</f>
        <v xml:space="preserve"> </v>
      </c>
      <c r="I2" s="17">
        <f>IF(MID(A2,1,2)="RM",E2+F2,0)</f>
        <v>0</v>
      </c>
      <c r="J2" s="17">
        <f>IF(MID(A2,1,2)="MP",0,IF(MID(A2,1,1)="M",E2+F2,0))</f>
        <v>0</v>
      </c>
      <c r="K2" s="17">
        <f>IF(MID(A2,1,2)="KP",E2+F2,0)</f>
        <v>0</v>
      </c>
      <c r="L2" s="17">
        <f>IF(MID(A2,1,2)="MP",E2+F2,0)</f>
        <v>1200</v>
      </c>
      <c r="M2" s="17">
        <f>IF(MID(A2,1,2)="OC",E2+F2,0)</f>
        <v>0</v>
      </c>
      <c r="N2" s="17">
        <f>IF(MID(A2,1,2)="AS",E2+F2,0)</f>
        <v>0</v>
      </c>
      <c r="O2" s="17">
        <f>IF(MID(A2,1,2)="IP",E2+F2,0)</f>
        <v>0</v>
      </c>
      <c r="P2" s="17">
        <f t="shared" ref="P2:P5" si="1">HOUR(C2)+(MINUTE(C2)+(E2+F2)/60)/60</f>
        <v>20.216666666666665</v>
      </c>
      <c r="Q2" s="17">
        <f t="shared" ref="Q2:Q5" si="2">INT(P2)</f>
        <v>20</v>
      </c>
      <c r="R2" s="17">
        <f t="shared" ref="R2" si="3">ROUND(((P2-Q2)*60),0)</f>
        <v>13</v>
      </c>
    </row>
    <row r="3" spans="1:18" ht="30">
      <c r="A3" s="19" t="s">
        <v>224</v>
      </c>
      <c r="B3" s="26">
        <f>VLOOKUP(A3,'APPENDIX A'!$A$2:'APPENDIX A'!$C$127,2,0)</f>
        <v>5</v>
      </c>
      <c r="C3" s="16">
        <f>D2</f>
        <v>0.84236111111111101</v>
      </c>
      <c r="D3" s="16">
        <f>TIME(Q3,R3,0)</f>
        <v>0.85625000000000007</v>
      </c>
      <c r="E3" s="17">
        <v>900</v>
      </c>
      <c r="F3" s="17">
        <v>300</v>
      </c>
      <c r="G3" s="16">
        <f t="shared" si="0"/>
        <v>0.84722222222222221</v>
      </c>
      <c r="H3" s="41" t="str">
        <f>VLOOKUP(A3,'APPENDIX C'!$A$2:'APPENDIX C'!$B$357,2,0)</f>
        <v>NOTE_36; NOTE_12</v>
      </c>
      <c r="I3" s="17">
        <f>IF(MID(A3,1,2)="RM",E3+F3,0)</f>
        <v>0</v>
      </c>
      <c r="J3" s="17">
        <f>IF(MID(A3,1,2)="MP",0,IF(MID(A3,1,1)="M",E3+F3,0))</f>
        <v>0</v>
      </c>
      <c r="K3" s="17">
        <f>IF(MID(A3,1,2)="KP",E3+F3,0)</f>
        <v>1200</v>
      </c>
      <c r="L3" s="17">
        <f>IF(MID(A3,1,2)="MP",E3+F3,0)</f>
        <v>0</v>
      </c>
      <c r="M3" s="17">
        <f>IF(MID(A3,1,2)="OC",E3+F3,0)</f>
        <v>0</v>
      </c>
      <c r="N3" s="17">
        <f>IF(MID(A3,1,2)="AS",E3+F3,0)</f>
        <v>0</v>
      </c>
      <c r="O3" s="17">
        <f>IF(MID(A3,1,2)="IP",E3+F3,0)</f>
        <v>0</v>
      </c>
      <c r="P3" s="17">
        <f t="shared" si="1"/>
        <v>20.55</v>
      </c>
      <c r="Q3" s="17">
        <f t="shared" si="2"/>
        <v>20</v>
      </c>
      <c r="R3" s="17">
        <f t="shared" ref="R3:R5" si="4">ROUND(((P3-Q3)*60),0)</f>
        <v>33</v>
      </c>
    </row>
    <row r="4" spans="1:18">
      <c r="A4" s="19" t="s">
        <v>283</v>
      </c>
      <c r="B4" s="26">
        <f>VLOOKUP(A4,'APPENDIX A'!$A$2:'APPENDIX A'!$C$127,2,0)</f>
        <v>5</v>
      </c>
      <c r="C4" s="16">
        <f t="shared" ref="C4" si="5">D3</f>
        <v>0.85625000000000007</v>
      </c>
      <c r="D4" s="16">
        <f>TIME(Q4,R4,0)</f>
        <v>0.87083333333333324</v>
      </c>
      <c r="E4" s="17">
        <v>1200</v>
      </c>
      <c r="F4" s="17">
        <v>60</v>
      </c>
      <c r="G4" s="16">
        <f t="shared" si="0"/>
        <v>0.86319444444444438</v>
      </c>
      <c r="H4" s="41" t="str">
        <f>VLOOKUP(A4,'APPENDIX C'!$A$2:'APPENDIX C'!$B$357,2,0)</f>
        <v xml:space="preserve"> </v>
      </c>
      <c r="I4" s="17">
        <f>IF(MID(A4,1,2)="RM",E4+F4,0)</f>
        <v>0</v>
      </c>
      <c r="J4" s="17">
        <f>IF(MID(A4,1,2)="MP",0,IF(MID(A4,1,1)="M",E4+F4,0))</f>
        <v>0</v>
      </c>
      <c r="K4" s="17">
        <f>IF(MID(A4,1,2)="KP",E4+F4,0)</f>
        <v>0</v>
      </c>
      <c r="L4" s="17">
        <f>IF(MID(A4,1,2)="MP",E4+F4,0)</f>
        <v>0</v>
      </c>
      <c r="M4" s="17">
        <f>IF(MID(A4,1,2)="OC",E4+F4,0)</f>
        <v>1260</v>
      </c>
      <c r="N4" s="17">
        <f>IF(MID(A4,1,2)="AS",E4+F4,0)</f>
        <v>0</v>
      </c>
      <c r="O4" s="17">
        <f>IF(MID(A4,1,2)="IP",E4+F4,0)</f>
        <v>0</v>
      </c>
      <c r="P4" s="17">
        <f t="shared" si="1"/>
        <v>20.9</v>
      </c>
      <c r="Q4" s="17">
        <f t="shared" si="2"/>
        <v>20</v>
      </c>
      <c r="R4" s="17">
        <f t="shared" si="4"/>
        <v>54</v>
      </c>
    </row>
    <row r="5" spans="1:18">
      <c r="A5" s="19" t="s">
        <v>284</v>
      </c>
      <c r="B5" s="26">
        <f>VLOOKUP(A5,'APPENDIX A'!$A$2:'APPENDIX A'!$C$127,2,0)</f>
        <v>4</v>
      </c>
      <c r="C5" s="16">
        <f>D4</f>
        <v>0.87083333333333324</v>
      </c>
      <c r="D5" s="16">
        <f>TIME(Q5,R5,0)</f>
        <v>0.88541666666666663</v>
      </c>
      <c r="E5" s="17">
        <v>1200</v>
      </c>
      <c r="F5" s="17">
        <v>60</v>
      </c>
      <c r="G5" s="16">
        <f t="shared" si="0"/>
        <v>0.87777777777777777</v>
      </c>
      <c r="H5" s="41" t="str">
        <f>VLOOKUP(A5,'APPENDIX C'!$A$2:'APPENDIX C'!$B$357,2,0)</f>
        <v xml:space="preserve"> </v>
      </c>
      <c r="I5" s="17">
        <f>IF(MID(A5,1,2)="RM",E5+F5,0)</f>
        <v>0</v>
      </c>
      <c r="J5" s="17">
        <f>IF(MID(A5,1,2)="MP",0,IF(MID(A5,1,1)="M",E5+F5,0))</f>
        <v>0</v>
      </c>
      <c r="K5" s="17">
        <f>IF(MID(A5,1,2)="KP",E5+F5,0)</f>
        <v>0</v>
      </c>
      <c r="L5" s="17">
        <f>IF(MID(A5,1,2)="MP",E5+F5,0)</f>
        <v>0</v>
      </c>
      <c r="M5" s="17">
        <f>IF(MID(A5,1,2)="OC",E5+F5,0)</f>
        <v>1260</v>
      </c>
      <c r="N5" s="17">
        <f>IF(MID(A5,1,2)="AS",E5+F5,0)</f>
        <v>0</v>
      </c>
      <c r="O5" s="17">
        <f>IF(MID(A5,1,2)="IP",E5+F5,0)</f>
        <v>0</v>
      </c>
      <c r="P5" s="17">
        <f t="shared" si="1"/>
        <v>21.25</v>
      </c>
      <c r="Q5" s="17">
        <f t="shared" si="2"/>
        <v>21</v>
      </c>
      <c r="R5" s="17">
        <f t="shared" si="4"/>
        <v>15</v>
      </c>
    </row>
    <row r="6" spans="1:18">
      <c r="A6" s="19" t="s">
        <v>289</v>
      </c>
      <c r="B6" s="26">
        <f>VLOOKUP(A6,'APPENDIX A'!$A$2:'APPENDIX A'!$C$127,2,0)</f>
        <v>4</v>
      </c>
      <c r="C6" s="16">
        <f t="shared" ref="C6:C13" si="6">D5</f>
        <v>0.88541666666666663</v>
      </c>
      <c r="D6" s="16">
        <f t="shared" ref="D6:D13" si="7">TIME(Q6,R6,0)</f>
        <v>0.9</v>
      </c>
      <c r="E6" s="17">
        <v>1200</v>
      </c>
      <c r="F6" s="17">
        <v>60</v>
      </c>
      <c r="G6" s="16">
        <f t="shared" ref="G6:G13" si="8">TIME(HOUR(C6),MINUTE(C6)+E6/120,0)</f>
        <v>0.89236111111111116</v>
      </c>
      <c r="H6" s="41" t="str">
        <f>VLOOKUP(A6,'APPENDIX C'!$A$2:'APPENDIX C'!$B$357,2,0)</f>
        <v xml:space="preserve"> </v>
      </c>
      <c r="I6" s="17">
        <f t="shared" ref="I6:I13" si="9">IF(MID(A6,1,2)="RM",E6+F6,0)</f>
        <v>0</v>
      </c>
      <c r="J6" s="17">
        <f t="shared" ref="J6:J13" si="10">IF(MID(A6,1,2)="MP",0,IF(MID(A6,1,1)="M",E6+F6,0))</f>
        <v>0</v>
      </c>
      <c r="K6" s="17">
        <f t="shared" ref="K6:K13" si="11">IF(MID(A6,1,2)="KP",E6+F6,0)</f>
        <v>0</v>
      </c>
      <c r="L6" s="17">
        <f t="shared" ref="L6:L13" si="12">IF(MID(A6,1,2)="MP",E6+F6,0)</f>
        <v>0</v>
      </c>
      <c r="M6" s="17">
        <f t="shared" ref="M6:M13" si="13">IF(MID(A6,1,2)="OC",E6+F6,0)</f>
        <v>1260</v>
      </c>
      <c r="N6" s="17">
        <f t="shared" ref="N6:N13" si="14">IF(MID(A6,1,2)="AS",E6+F6,0)</f>
        <v>0</v>
      </c>
      <c r="O6" s="17">
        <f t="shared" ref="O6:O13" si="15">IF(MID(A6,1,2)="IP",E6+F6,0)</f>
        <v>0</v>
      </c>
      <c r="P6" s="17">
        <f t="shared" ref="P6:P13" si="16">HOUR(C6)+(MINUTE(C6)+(E6+F6)/60)/60</f>
        <v>21.6</v>
      </c>
      <c r="Q6" s="17">
        <f t="shared" ref="Q6:Q13" si="17">INT(P6)</f>
        <v>21</v>
      </c>
      <c r="R6" s="17">
        <f t="shared" ref="R6:R13" si="18">ROUND(((P6-Q6)*60),0)</f>
        <v>36</v>
      </c>
    </row>
    <row r="7" spans="1:18">
      <c r="A7" s="19" t="s">
        <v>295</v>
      </c>
      <c r="B7" s="26">
        <f>VLOOKUP(A7,'APPENDIX A'!$A$2:'APPENDIX A'!$C$127,2,0)</f>
        <v>5</v>
      </c>
      <c r="C7" s="16">
        <f t="shared" si="6"/>
        <v>0.9</v>
      </c>
      <c r="D7" s="16">
        <f t="shared" si="7"/>
        <v>0.9145833333333333</v>
      </c>
      <c r="E7" s="17">
        <v>1200</v>
      </c>
      <c r="F7" s="17">
        <v>60</v>
      </c>
      <c r="G7" s="16">
        <f t="shared" si="8"/>
        <v>0.90694444444444444</v>
      </c>
      <c r="H7" s="41" t="str">
        <f>VLOOKUP(A7,'APPENDIX C'!$A$2:'APPENDIX C'!$B$357,2,0)</f>
        <v xml:space="preserve"> </v>
      </c>
      <c r="I7" s="17">
        <f t="shared" si="9"/>
        <v>0</v>
      </c>
      <c r="J7" s="17">
        <f t="shared" si="10"/>
        <v>0</v>
      </c>
      <c r="K7" s="17">
        <f t="shared" si="11"/>
        <v>0</v>
      </c>
      <c r="L7" s="17">
        <f t="shared" si="12"/>
        <v>0</v>
      </c>
      <c r="M7" s="17">
        <f t="shared" si="13"/>
        <v>1260</v>
      </c>
      <c r="N7" s="17">
        <f t="shared" si="14"/>
        <v>0</v>
      </c>
      <c r="O7" s="17">
        <f t="shared" si="15"/>
        <v>0</v>
      </c>
      <c r="P7" s="17">
        <f t="shared" si="16"/>
        <v>21.95</v>
      </c>
      <c r="Q7" s="17">
        <f t="shared" si="17"/>
        <v>21</v>
      </c>
      <c r="R7" s="17">
        <f t="shared" si="18"/>
        <v>57</v>
      </c>
    </row>
    <row r="8" spans="1:18">
      <c r="A8" s="19" t="s">
        <v>296</v>
      </c>
      <c r="B8" s="26">
        <f>VLOOKUP(A8,'APPENDIX A'!$A$2:'APPENDIX A'!$C$127,2,0)</f>
        <v>5</v>
      </c>
      <c r="C8" s="16">
        <f t="shared" si="6"/>
        <v>0.9145833333333333</v>
      </c>
      <c r="D8" s="16">
        <f t="shared" si="7"/>
        <v>0.9291666666666667</v>
      </c>
      <c r="E8" s="17">
        <v>1200</v>
      </c>
      <c r="F8" s="17">
        <v>60</v>
      </c>
      <c r="G8" s="16">
        <f t="shared" si="8"/>
        <v>0.92152777777777783</v>
      </c>
      <c r="H8" s="41" t="str">
        <f>VLOOKUP(A8,'APPENDIX C'!$A$2:'APPENDIX C'!$B$357,2,0)</f>
        <v xml:space="preserve"> </v>
      </c>
      <c r="I8" s="17">
        <f t="shared" si="9"/>
        <v>0</v>
      </c>
      <c r="J8" s="17">
        <f t="shared" si="10"/>
        <v>0</v>
      </c>
      <c r="K8" s="17">
        <f t="shared" si="11"/>
        <v>0</v>
      </c>
      <c r="L8" s="17">
        <f t="shared" si="12"/>
        <v>0</v>
      </c>
      <c r="M8" s="17">
        <f t="shared" si="13"/>
        <v>1260</v>
      </c>
      <c r="N8" s="17">
        <f t="shared" si="14"/>
        <v>0</v>
      </c>
      <c r="O8" s="17">
        <f t="shared" si="15"/>
        <v>0</v>
      </c>
      <c r="P8" s="17">
        <f t="shared" si="16"/>
        <v>22.3</v>
      </c>
      <c r="Q8" s="17">
        <f t="shared" si="17"/>
        <v>22</v>
      </c>
      <c r="R8" s="17">
        <f t="shared" si="18"/>
        <v>18</v>
      </c>
    </row>
    <row r="9" spans="1:18">
      <c r="A9" s="19" t="s">
        <v>297</v>
      </c>
      <c r="B9" s="26">
        <f>VLOOKUP(A9,'APPENDIX A'!$A$2:'APPENDIX A'!$C$127,2,0)</f>
        <v>5</v>
      </c>
      <c r="C9" s="16">
        <f t="shared" si="6"/>
        <v>0.9291666666666667</v>
      </c>
      <c r="D9" s="16">
        <f t="shared" si="7"/>
        <v>0.94374999999999998</v>
      </c>
      <c r="E9" s="17">
        <v>1200</v>
      </c>
      <c r="F9" s="17">
        <v>60</v>
      </c>
      <c r="G9" s="16">
        <f t="shared" si="8"/>
        <v>0.93611111111111101</v>
      </c>
      <c r="H9" s="41" t="str">
        <f>VLOOKUP(A9,'APPENDIX C'!$A$2:'APPENDIX C'!$B$357,2,0)</f>
        <v xml:space="preserve"> </v>
      </c>
      <c r="I9" s="17">
        <f t="shared" si="9"/>
        <v>0</v>
      </c>
      <c r="J9" s="17">
        <f t="shared" si="10"/>
        <v>0</v>
      </c>
      <c r="K9" s="17">
        <f t="shared" si="11"/>
        <v>0</v>
      </c>
      <c r="L9" s="17">
        <f t="shared" si="12"/>
        <v>0</v>
      </c>
      <c r="M9" s="17">
        <f t="shared" si="13"/>
        <v>1260</v>
      </c>
      <c r="N9" s="17">
        <f t="shared" si="14"/>
        <v>0</v>
      </c>
      <c r="O9" s="17">
        <f t="shared" si="15"/>
        <v>0</v>
      </c>
      <c r="P9" s="17">
        <f t="shared" si="16"/>
        <v>22.65</v>
      </c>
      <c r="Q9" s="17">
        <f t="shared" si="17"/>
        <v>22</v>
      </c>
      <c r="R9" s="17">
        <f t="shared" si="18"/>
        <v>39</v>
      </c>
    </row>
    <row r="10" spans="1:18">
      <c r="A10" s="19" t="s">
        <v>301</v>
      </c>
      <c r="B10" s="26">
        <f>VLOOKUP(A10,'APPENDIX A'!$A$2:'APPENDIX A'!$C$127,2,0)</f>
        <v>4</v>
      </c>
      <c r="C10" s="16">
        <f t="shared" si="6"/>
        <v>0.94374999999999998</v>
      </c>
      <c r="D10" s="16">
        <f t="shared" si="7"/>
        <v>0.95833333333333337</v>
      </c>
      <c r="E10" s="17">
        <v>1200</v>
      </c>
      <c r="F10" s="17">
        <v>60</v>
      </c>
      <c r="G10" s="16">
        <f t="shared" si="8"/>
        <v>0.9506944444444444</v>
      </c>
      <c r="H10" s="41" t="str">
        <f>VLOOKUP(A10,'APPENDIX C'!$A$2:'APPENDIX C'!$B$357,2,0)</f>
        <v xml:space="preserve"> </v>
      </c>
      <c r="I10" s="17">
        <f t="shared" si="9"/>
        <v>0</v>
      </c>
      <c r="J10" s="17">
        <f t="shared" si="10"/>
        <v>0</v>
      </c>
      <c r="K10" s="17">
        <f t="shared" si="11"/>
        <v>0</v>
      </c>
      <c r="L10" s="17">
        <f t="shared" si="12"/>
        <v>0</v>
      </c>
      <c r="M10" s="17">
        <f t="shared" si="13"/>
        <v>1260</v>
      </c>
      <c r="N10" s="17">
        <f t="shared" si="14"/>
        <v>0</v>
      </c>
      <c r="O10" s="17">
        <f t="shared" si="15"/>
        <v>0</v>
      </c>
      <c r="P10" s="17">
        <f t="shared" si="16"/>
        <v>23</v>
      </c>
      <c r="Q10" s="17">
        <f t="shared" si="17"/>
        <v>23</v>
      </c>
      <c r="R10" s="17">
        <f t="shared" si="18"/>
        <v>0</v>
      </c>
    </row>
    <row r="11" spans="1:18">
      <c r="A11" s="19" t="s">
        <v>302</v>
      </c>
      <c r="B11" s="26">
        <f>VLOOKUP(A11,'APPENDIX A'!$A$2:'APPENDIX A'!$C$127,2,0)</f>
        <v>3</v>
      </c>
      <c r="C11" s="16">
        <f t="shared" si="6"/>
        <v>0.95833333333333337</v>
      </c>
      <c r="D11" s="16">
        <f t="shared" si="7"/>
        <v>0.97291666666666676</v>
      </c>
      <c r="E11" s="17">
        <v>1200</v>
      </c>
      <c r="F11" s="17">
        <v>60</v>
      </c>
      <c r="G11" s="16">
        <f t="shared" si="8"/>
        <v>0.96527777777777779</v>
      </c>
      <c r="H11" s="41" t="str">
        <f>VLOOKUP(A11,'APPENDIX C'!$A$2:'APPENDIX C'!$B$357,2,0)</f>
        <v xml:space="preserve"> </v>
      </c>
      <c r="I11" s="17">
        <f t="shared" si="9"/>
        <v>0</v>
      </c>
      <c r="J11" s="17">
        <f t="shared" si="10"/>
        <v>0</v>
      </c>
      <c r="K11" s="17">
        <f t="shared" si="11"/>
        <v>0</v>
      </c>
      <c r="L11" s="17">
        <f t="shared" si="12"/>
        <v>0</v>
      </c>
      <c r="M11" s="17">
        <f t="shared" si="13"/>
        <v>1260</v>
      </c>
      <c r="N11" s="17">
        <f t="shared" si="14"/>
        <v>0</v>
      </c>
      <c r="O11" s="17">
        <f t="shared" si="15"/>
        <v>0</v>
      </c>
      <c r="P11" s="17">
        <f t="shared" si="16"/>
        <v>23.35</v>
      </c>
      <c r="Q11" s="17">
        <f t="shared" si="17"/>
        <v>23</v>
      </c>
      <c r="R11" s="17">
        <f t="shared" si="18"/>
        <v>21</v>
      </c>
    </row>
    <row r="12" spans="1:18">
      <c r="A12" s="19" t="s">
        <v>303</v>
      </c>
      <c r="B12" s="26">
        <f>VLOOKUP(A12,'APPENDIX A'!$A$2:'APPENDIX A'!$C$127,2,0)</f>
        <v>3</v>
      </c>
      <c r="C12" s="16">
        <f t="shared" si="6"/>
        <v>0.97291666666666676</v>
      </c>
      <c r="D12" s="16">
        <f t="shared" si="7"/>
        <v>0.98749999999999993</v>
      </c>
      <c r="E12" s="17">
        <v>1200</v>
      </c>
      <c r="F12" s="17">
        <v>60</v>
      </c>
      <c r="G12" s="16">
        <f t="shared" si="8"/>
        <v>0.97986111111111107</v>
      </c>
      <c r="H12" s="41" t="str">
        <f>VLOOKUP(A12,'APPENDIX C'!$A$2:'APPENDIX C'!$B$357,2,0)</f>
        <v xml:space="preserve"> </v>
      </c>
      <c r="I12" s="17">
        <f t="shared" si="9"/>
        <v>0</v>
      </c>
      <c r="J12" s="17">
        <f t="shared" si="10"/>
        <v>0</v>
      </c>
      <c r="K12" s="17">
        <f t="shared" si="11"/>
        <v>0</v>
      </c>
      <c r="L12" s="17">
        <f t="shared" si="12"/>
        <v>0</v>
      </c>
      <c r="M12" s="17">
        <f t="shared" si="13"/>
        <v>1260</v>
      </c>
      <c r="N12" s="17">
        <f t="shared" si="14"/>
        <v>0</v>
      </c>
      <c r="O12" s="17">
        <f t="shared" si="15"/>
        <v>0</v>
      </c>
      <c r="P12" s="17">
        <f t="shared" si="16"/>
        <v>23.7</v>
      </c>
      <c r="Q12" s="17">
        <f t="shared" si="17"/>
        <v>23</v>
      </c>
      <c r="R12" s="17">
        <f t="shared" si="18"/>
        <v>42</v>
      </c>
    </row>
    <row r="13" spans="1:18">
      <c r="A13" s="19" t="s">
        <v>304</v>
      </c>
      <c r="B13" s="26">
        <f>VLOOKUP(A13,'APPENDIX A'!$A$2:'APPENDIX A'!$C$127,2,0)</f>
        <v>3</v>
      </c>
      <c r="C13" s="16">
        <f t="shared" si="6"/>
        <v>0.98749999999999993</v>
      </c>
      <c r="D13" s="16">
        <f t="shared" si="7"/>
        <v>2.083333333333437E-3</v>
      </c>
      <c r="E13" s="17">
        <v>1200</v>
      </c>
      <c r="F13" s="17">
        <v>60</v>
      </c>
      <c r="G13" s="16">
        <f t="shared" si="8"/>
        <v>0.99444444444444446</v>
      </c>
      <c r="H13" s="41" t="str">
        <f>VLOOKUP(A13,'APPENDIX C'!$A$2:'APPENDIX C'!$B$357,2,0)</f>
        <v xml:space="preserve"> </v>
      </c>
      <c r="I13" s="17">
        <f t="shared" si="9"/>
        <v>0</v>
      </c>
      <c r="J13" s="17">
        <f t="shared" si="10"/>
        <v>0</v>
      </c>
      <c r="K13" s="17">
        <f t="shared" si="11"/>
        <v>0</v>
      </c>
      <c r="L13" s="17">
        <f t="shared" si="12"/>
        <v>0</v>
      </c>
      <c r="M13" s="17">
        <f t="shared" si="13"/>
        <v>1260</v>
      </c>
      <c r="N13" s="17">
        <f t="shared" si="14"/>
        <v>0</v>
      </c>
      <c r="O13" s="17">
        <f t="shared" si="15"/>
        <v>0</v>
      </c>
      <c r="P13" s="17">
        <f t="shared" si="16"/>
        <v>24.05</v>
      </c>
      <c r="Q13" s="17">
        <f t="shared" si="17"/>
        <v>24</v>
      </c>
      <c r="R13" s="17">
        <f t="shared" si="18"/>
        <v>3</v>
      </c>
    </row>
    <row r="14" spans="1:18">
      <c r="A14" s="19" t="s">
        <v>283</v>
      </c>
      <c r="B14" s="26">
        <f>VLOOKUP(A14,'APPENDIX A'!$A$2:'APPENDIX A'!$C$127,2,0)</f>
        <v>5</v>
      </c>
      <c r="C14" s="16">
        <f t="shared" ref="C14:C23" si="19">D13</f>
        <v>2.083333333333437E-3</v>
      </c>
      <c r="D14" s="16">
        <f t="shared" ref="D14:D23" si="20">TIME(Q14,R14,0)</f>
        <v>1.9444444444444445E-2</v>
      </c>
      <c r="E14" s="17">
        <v>1200</v>
      </c>
      <c r="F14" s="17">
        <v>300</v>
      </c>
      <c r="G14" s="16">
        <f t="shared" ref="G14:G23" si="21">TIME(HOUR(C14),MINUTE(C14)+E14/120,0)</f>
        <v>9.0277777777777787E-3</v>
      </c>
      <c r="H14" s="41" t="str">
        <f>VLOOKUP(A14,'APPENDIX C'!$A$2:'APPENDIX C'!$B$357,2,0)</f>
        <v xml:space="preserve"> </v>
      </c>
      <c r="I14" s="17">
        <f t="shared" ref="I14:I23" si="22">IF(MID(A14,1,2)="RM",E14+F14,0)</f>
        <v>0</v>
      </c>
      <c r="J14" s="17">
        <f t="shared" ref="J14:J23" si="23">IF(MID(A14,1,2)="MP",0,IF(MID(A14,1,1)="M",E14+F14,0))</f>
        <v>0</v>
      </c>
      <c r="K14" s="17">
        <f t="shared" ref="K14:K23" si="24">IF(MID(A14,1,2)="KP",E14+F14,0)</f>
        <v>0</v>
      </c>
      <c r="L14" s="17">
        <f t="shared" ref="L14:L23" si="25">IF(MID(A14,1,2)="MP",E14+F14,0)</f>
        <v>0</v>
      </c>
      <c r="M14" s="17">
        <f t="shared" ref="M14:M23" si="26">IF(MID(A14,1,2)="OC",E14+F14,0)</f>
        <v>1500</v>
      </c>
      <c r="N14" s="17">
        <f t="shared" ref="N14:N23" si="27">IF(MID(A14,1,2)="AS",E14+F14,0)</f>
        <v>0</v>
      </c>
      <c r="O14" s="17">
        <f t="shared" ref="O14:O23" si="28">IF(MID(A14,1,2)="IP",E14+F14,0)</f>
        <v>0</v>
      </c>
      <c r="P14" s="17">
        <f t="shared" ref="P14:P23" si="29">HOUR(C14)+(MINUTE(C14)+(E14+F14)/60)/60</f>
        <v>0.46666666666666667</v>
      </c>
      <c r="Q14" s="17">
        <f t="shared" ref="Q14:Q23" si="30">INT(P14)</f>
        <v>0</v>
      </c>
      <c r="R14" s="17">
        <f t="shared" ref="R14:R23" si="31">ROUND(((P14-Q14)*60),0)</f>
        <v>28</v>
      </c>
    </row>
    <row r="15" spans="1:18">
      <c r="A15" s="19" t="s">
        <v>165</v>
      </c>
      <c r="B15" s="26">
        <f>VLOOKUP(A15,'APPENDIX A'!$A$2:'APPENDIX A'!$C$127,2,0)</f>
        <v>5</v>
      </c>
      <c r="C15" s="16">
        <f t="shared" si="19"/>
        <v>1.9444444444444445E-2</v>
      </c>
      <c r="D15" s="16">
        <f t="shared" si="20"/>
        <v>3.3333333333333333E-2</v>
      </c>
      <c r="E15" s="17">
        <v>900</v>
      </c>
      <c r="F15" s="17">
        <v>300</v>
      </c>
      <c r="G15" s="16">
        <f t="shared" si="21"/>
        <v>2.4305555555555556E-2</v>
      </c>
      <c r="H15" s="41" t="str">
        <f>VLOOKUP(A15,'APPENDIX C'!$A$2:'APPENDIX C'!$B$357,2,0)</f>
        <v xml:space="preserve"> </v>
      </c>
      <c r="I15" s="17">
        <f t="shared" si="22"/>
        <v>0</v>
      </c>
      <c r="J15" s="17">
        <f t="shared" si="23"/>
        <v>0</v>
      </c>
      <c r="K15" s="17">
        <f t="shared" si="24"/>
        <v>0</v>
      </c>
      <c r="L15" s="17">
        <f t="shared" si="25"/>
        <v>1200</v>
      </c>
      <c r="M15" s="17">
        <f t="shared" si="26"/>
        <v>0</v>
      </c>
      <c r="N15" s="17">
        <f t="shared" si="27"/>
        <v>0</v>
      </c>
      <c r="O15" s="17">
        <f t="shared" si="28"/>
        <v>0</v>
      </c>
      <c r="P15" s="17">
        <f t="shared" si="29"/>
        <v>0.8</v>
      </c>
      <c r="Q15" s="17">
        <f t="shared" si="30"/>
        <v>0</v>
      </c>
      <c r="R15" s="17">
        <f t="shared" si="31"/>
        <v>48</v>
      </c>
    </row>
    <row r="16" spans="1:18" ht="30">
      <c r="A16" s="19" t="s">
        <v>224</v>
      </c>
      <c r="B16" s="26">
        <f>VLOOKUP(A16,'APPENDIX A'!$A$2:'APPENDIX A'!$C$127,2,0)</f>
        <v>5</v>
      </c>
      <c r="C16" s="16">
        <f t="shared" si="19"/>
        <v>3.3333333333333333E-2</v>
      </c>
      <c r="D16" s="16">
        <f t="shared" si="20"/>
        <v>4.7222222222222221E-2</v>
      </c>
      <c r="E16" s="17">
        <v>900</v>
      </c>
      <c r="F16" s="17">
        <v>300</v>
      </c>
      <c r="G16" s="16">
        <f t="shared" si="21"/>
        <v>3.8194444444444441E-2</v>
      </c>
      <c r="H16" s="41" t="str">
        <f>VLOOKUP(A16,'APPENDIX C'!$A$2:'APPENDIX C'!$B$357,2,0)</f>
        <v>NOTE_36; NOTE_12</v>
      </c>
      <c r="I16" s="17">
        <f t="shared" si="22"/>
        <v>0</v>
      </c>
      <c r="J16" s="17">
        <f t="shared" si="23"/>
        <v>0</v>
      </c>
      <c r="K16" s="17">
        <f t="shared" si="24"/>
        <v>1200</v>
      </c>
      <c r="L16" s="17">
        <f t="shared" si="25"/>
        <v>0</v>
      </c>
      <c r="M16" s="17">
        <f t="shared" si="26"/>
        <v>0</v>
      </c>
      <c r="N16" s="17">
        <f t="shared" si="27"/>
        <v>0</v>
      </c>
      <c r="O16" s="17">
        <f t="shared" si="28"/>
        <v>0</v>
      </c>
      <c r="P16" s="17">
        <f t="shared" si="29"/>
        <v>1.1333333333333333</v>
      </c>
      <c r="Q16" s="17">
        <f t="shared" si="30"/>
        <v>1</v>
      </c>
      <c r="R16" s="17">
        <f t="shared" si="31"/>
        <v>8</v>
      </c>
    </row>
    <row r="17" spans="1:18">
      <c r="A17" s="19" t="s">
        <v>252</v>
      </c>
      <c r="B17" s="26">
        <f>VLOOKUP(A17,'APPENDIX A'!$A$2:'APPENDIX A'!$C$127,2,0)</f>
        <v>5</v>
      </c>
      <c r="C17" s="16">
        <f t="shared" si="19"/>
        <v>4.7222222222222221E-2</v>
      </c>
      <c r="D17" s="16">
        <f t="shared" si="20"/>
        <v>6.1111111111111116E-2</v>
      </c>
      <c r="E17" s="17">
        <v>900</v>
      </c>
      <c r="F17" s="17">
        <v>300</v>
      </c>
      <c r="G17" s="16">
        <f t="shared" si="21"/>
        <v>5.2083333333333336E-2</v>
      </c>
      <c r="H17" s="41" t="str">
        <f>VLOOKUP(A17,'APPENDIX C'!$A$2:'APPENDIX C'!$B$357,2,0)</f>
        <v>NOTE_10</v>
      </c>
      <c r="I17" s="17">
        <f t="shared" si="22"/>
        <v>0</v>
      </c>
      <c r="J17" s="17">
        <f t="shared" si="23"/>
        <v>0</v>
      </c>
      <c r="K17" s="17">
        <f t="shared" si="24"/>
        <v>1200</v>
      </c>
      <c r="L17" s="17">
        <f t="shared" si="25"/>
        <v>0</v>
      </c>
      <c r="M17" s="17">
        <f t="shared" si="26"/>
        <v>0</v>
      </c>
      <c r="N17" s="17">
        <f t="shared" si="27"/>
        <v>0</v>
      </c>
      <c r="O17" s="17">
        <f t="shared" si="28"/>
        <v>0</v>
      </c>
      <c r="P17" s="17">
        <f t="shared" si="29"/>
        <v>1.4666666666666668</v>
      </c>
      <c r="Q17" s="17">
        <f t="shared" si="30"/>
        <v>1</v>
      </c>
      <c r="R17" s="17">
        <f t="shared" si="31"/>
        <v>28</v>
      </c>
    </row>
    <row r="18" spans="1:18">
      <c r="A18" s="19" t="s">
        <v>229</v>
      </c>
      <c r="B18" s="26">
        <f>VLOOKUP(A18,'APPENDIX A'!$A$2:'APPENDIX A'!$C$127,2,0)</f>
        <v>4</v>
      </c>
      <c r="C18" s="16">
        <f t="shared" si="19"/>
        <v>6.1111111111111116E-2</v>
      </c>
      <c r="D18" s="16">
        <f t="shared" si="20"/>
        <v>7.4999999999999997E-2</v>
      </c>
      <c r="E18" s="17">
        <v>900</v>
      </c>
      <c r="F18" s="17">
        <v>300</v>
      </c>
      <c r="G18" s="16">
        <f t="shared" si="21"/>
        <v>6.5972222222222224E-2</v>
      </c>
      <c r="H18" s="41" t="str">
        <f>VLOOKUP(A18,'APPENDIX C'!$A$2:'APPENDIX C'!$B$357,2,0)</f>
        <v xml:space="preserve"> </v>
      </c>
      <c r="I18" s="17">
        <f t="shared" si="22"/>
        <v>0</v>
      </c>
      <c r="J18" s="17">
        <f t="shared" si="23"/>
        <v>0</v>
      </c>
      <c r="K18" s="17">
        <f t="shared" si="24"/>
        <v>1200</v>
      </c>
      <c r="L18" s="17">
        <f t="shared" si="25"/>
        <v>0</v>
      </c>
      <c r="M18" s="17">
        <f t="shared" si="26"/>
        <v>0</v>
      </c>
      <c r="N18" s="17">
        <f t="shared" si="27"/>
        <v>0</v>
      </c>
      <c r="O18" s="17">
        <f t="shared" si="28"/>
        <v>0</v>
      </c>
      <c r="P18" s="17">
        <f t="shared" si="29"/>
        <v>1.8</v>
      </c>
      <c r="Q18" s="17">
        <f t="shared" si="30"/>
        <v>1</v>
      </c>
      <c r="R18" s="17">
        <f t="shared" si="31"/>
        <v>48</v>
      </c>
    </row>
    <row r="19" spans="1:18">
      <c r="A19" s="19" t="s">
        <v>196</v>
      </c>
      <c r="B19" s="26">
        <f>VLOOKUP(A19,'APPENDIX A'!$A$2:'APPENDIX A'!$C$127,2,0)</f>
        <v>5</v>
      </c>
      <c r="C19" s="16">
        <f t="shared" si="19"/>
        <v>7.4999999999999997E-2</v>
      </c>
      <c r="D19" s="16">
        <f t="shared" si="20"/>
        <v>8.8888888888888892E-2</v>
      </c>
      <c r="E19" s="17">
        <v>900</v>
      </c>
      <c r="F19" s="17">
        <v>300</v>
      </c>
      <c r="G19" s="16">
        <f t="shared" si="21"/>
        <v>7.9861111111111105E-2</v>
      </c>
      <c r="H19" s="41" t="str">
        <f>VLOOKUP(A19,'APPENDIX C'!$A$2:'APPENDIX C'!$B$357,2,0)</f>
        <v xml:space="preserve"> </v>
      </c>
      <c r="I19" s="17">
        <f t="shared" si="22"/>
        <v>0</v>
      </c>
      <c r="J19" s="17">
        <f t="shared" si="23"/>
        <v>1200</v>
      </c>
      <c r="K19" s="17">
        <f t="shared" si="24"/>
        <v>0</v>
      </c>
      <c r="L19" s="17">
        <f t="shared" si="25"/>
        <v>0</v>
      </c>
      <c r="M19" s="17">
        <f t="shared" si="26"/>
        <v>0</v>
      </c>
      <c r="N19" s="17">
        <f t="shared" si="27"/>
        <v>0</v>
      </c>
      <c r="O19" s="17">
        <f t="shared" si="28"/>
        <v>0</v>
      </c>
      <c r="P19" s="17">
        <f t="shared" si="29"/>
        <v>2.1333333333333333</v>
      </c>
      <c r="Q19" s="17">
        <f t="shared" si="30"/>
        <v>2</v>
      </c>
      <c r="R19" s="17">
        <f t="shared" si="31"/>
        <v>8</v>
      </c>
    </row>
    <row r="20" spans="1:18">
      <c r="A20" s="19" t="s">
        <v>192</v>
      </c>
      <c r="B20" s="26">
        <f>VLOOKUP(A20,'APPENDIX A'!$A$2:'APPENDIX A'!$C$127,2,0)</f>
        <v>5</v>
      </c>
      <c r="C20" s="16">
        <f t="shared" si="19"/>
        <v>8.8888888888888892E-2</v>
      </c>
      <c r="D20" s="16">
        <f t="shared" si="20"/>
        <v>0.10277777777777779</v>
      </c>
      <c r="E20" s="17">
        <v>900</v>
      </c>
      <c r="F20" s="17">
        <v>300</v>
      </c>
      <c r="G20" s="16">
        <f t="shared" si="21"/>
        <v>9.375E-2</v>
      </c>
      <c r="H20" s="41" t="str">
        <f>VLOOKUP(A20,'APPENDIX C'!$A$2:'APPENDIX C'!$B$357,2,0)</f>
        <v xml:space="preserve"> </v>
      </c>
      <c r="I20" s="17">
        <f t="shared" si="22"/>
        <v>0</v>
      </c>
      <c r="J20" s="17">
        <f t="shared" si="23"/>
        <v>1200</v>
      </c>
      <c r="K20" s="17">
        <f t="shared" si="24"/>
        <v>0</v>
      </c>
      <c r="L20" s="17">
        <f t="shared" si="25"/>
        <v>0</v>
      </c>
      <c r="M20" s="17">
        <f t="shared" si="26"/>
        <v>0</v>
      </c>
      <c r="N20" s="17">
        <f t="shared" si="27"/>
        <v>0</v>
      </c>
      <c r="O20" s="17">
        <f t="shared" si="28"/>
        <v>0</v>
      </c>
      <c r="P20" s="17">
        <f t="shared" si="29"/>
        <v>2.4666666666666668</v>
      </c>
      <c r="Q20" s="17">
        <f t="shared" si="30"/>
        <v>2</v>
      </c>
      <c r="R20" s="17">
        <f t="shared" si="31"/>
        <v>28</v>
      </c>
    </row>
    <row r="21" spans="1:18">
      <c r="A21" s="19" t="s">
        <v>197</v>
      </c>
      <c r="B21" s="26">
        <f>VLOOKUP(A21,'APPENDIX A'!$A$2:'APPENDIX A'!$C$127,2,0)</f>
        <v>5</v>
      </c>
      <c r="C21" s="16">
        <f t="shared" si="19"/>
        <v>0.10277777777777779</v>
      </c>
      <c r="D21" s="16">
        <f t="shared" si="20"/>
        <v>0.11666666666666665</v>
      </c>
      <c r="E21" s="17">
        <v>900</v>
      </c>
      <c r="F21" s="17">
        <v>300</v>
      </c>
      <c r="G21" s="16">
        <f t="shared" si="21"/>
        <v>0.1076388888888889</v>
      </c>
      <c r="H21" s="41" t="str">
        <f>VLOOKUP(A21,'APPENDIX C'!$A$2:'APPENDIX C'!$B$357,2,0)</f>
        <v xml:space="preserve"> </v>
      </c>
      <c r="I21" s="17">
        <f t="shared" si="22"/>
        <v>0</v>
      </c>
      <c r="J21" s="17">
        <f t="shared" si="23"/>
        <v>1200</v>
      </c>
      <c r="K21" s="17">
        <f t="shared" si="24"/>
        <v>0</v>
      </c>
      <c r="L21" s="17">
        <f t="shared" si="25"/>
        <v>0</v>
      </c>
      <c r="M21" s="17">
        <f t="shared" si="26"/>
        <v>0</v>
      </c>
      <c r="N21" s="17">
        <f t="shared" si="27"/>
        <v>0</v>
      </c>
      <c r="O21" s="17">
        <f t="shared" si="28"/>
        <v>0</v>
      </c>
      <c r="P21" s="17">
        <f t="shared" si="29"/>
        <v>2.8</v>
      </c>
      <c r="Q21" s="17">
        <f t="shared" si="30"/>
        <v>2</v>
      </c>
      <c r="R21" s="17">
        <f t="shared" si="31"/>
        <v>48</v>
      </c>
    </row>
    <row r="22" spans="1:18">
      <c r="A22" s="19" t="s">
        <v>193</v>
      </c>
      <c r="B22" s="26">
        <f>VLOOKUP(A22,'APPENDIX A'!$A$2:'APPENDIX A'!$C$127,2,0)</f>
        <v>5</v>
      </c>
      <c r="C22" s="16">
        <f t="shared" si="19"/>
        <v>0.11666666666666665</v>
      </c>
      <c r="D22" s="16">
        <f t="shared" si="20"/>
        <v>0.13055555555555556</v>
      </c>
      <c r="E22" s="17">
        <v>900</v>
      </c>
      <c r="F22" s="17">
        <v>300</v>
      </c>
      <c r="G22" s="16">
        <f t="shared" si="21"/>
        <v>0.12152777777777778</v>
      </c>
      <c r="H22" s="41" t="str">
        <f>VLOOKUP(A22,'APPENDIX C'!$A$2:'APPENDIX C'!$B$357,2,0)</f>
        <v xml:space="preserve"> </v>
      </c>
      <c r="I22" s="17">
        <f t="shared" si="22"/>
        <v>0</v>
      </c>
      <c r="J22" s="17">
        <f t="shared" si="23"/>
        <v>1200</v>
      </c>
      <c r="K22" s="17">
        <f t="shared" si="24"/>
        <v>0</v>
      </c>
      <c r="L22" s="17">
        <f t="shared" si="25"/>
        <v>0</v>
      </c>
      <c r="M22" s="17">
        <f t="shared" si="26"/>
        <v>0</v>
      </c>
      <c r="N22" s="17">
        <f t="shared" si="27"/>
        <v>0</v>
      </c>
      <c r="O22" s="17">
        <f t="shared" si="28"/>
        <v>0</v>
      </c>
      <c r="P22" s="17">
        <f t="shared" si="29"/>
        <v>3.1333333333333333</v>
      </c>
      <c r="Q22" s="17">
        <f t="shared" si="30"/>
        <v>3</v>
      </c>
      <c r="R22" s="17">
        <f t="shared" si="31"/>
        <v>8</v>
      </c>
    </row>
    <row r="23" spans="1:18">
      <c r="A23" s="19" t="s">
        <v>198</v>
      </c>
      <c r="B23" s="26">
        <f>VLOOKUP(A23,'APPENDIX A'!$A$2:'APPENDIX A'!$C$127,2,0)</f>
        <v>5</v>
      </c>
      <c r="C23" s="16">
        <f t="shared" si="19"/>
        <v>0.13055555555555556</v>
      </c>
      <c r="D23" s="16">
        <f t="shared" si="20"/>
        <v>0.14444444444444446</v>
      </c>
      <c r="E23" s="17">
        <v>900</v>
      </c>
      <c r="F23" s="17">
        <v>300</v>
      </c>
      <c r="G23" s="16">
        <f t="shared" si="21"/>
        <v>0.13541666666666666</v>
      </c>
      <c r="H23" s="41" t="str">
        <f>VLOOKUP(A23,'APPENDIX C'!$A$2:'APPENDIX C'!$B$357,2,0)</f>
        <v xml:space="preserve"> </v>
      </c>
      <c r="I23" s="17">
        <f t="shared" si="22"/>
        <v>0</v>
      </c>
      <c r="J23" s="17">
        <f t="shared" si="23"/>
        <v>1200</v>
      </c>
      <c r="K23" s="17">
        <f t="shared" si="24"/>
        <v>0</v>
      </c>
      <c r="L23" s="17">
        <f t="shared" si="25"/>
        <v>0</v>
      </c>
      <c r="M23" s="17">
        <f t="shared" si="26"/>
        <v>0</v>
      </c>
      <c r="N23" s="17">
        <f t="shared" si="27"/>
        <v>0</v>
      </c>
      <c r="O23" s="17">
        <f t="shared" si="28"/>
        <v>0</v>
      </c>
      <c r="P23" s="17">
        <f t="shared" si="29"/>
        <v>3.4666666666666668</v>
      </c>
      <c r="Q23" s="17">
        <f t="shared" si="30"/>
        <v>3</v>
      </c>
      <c r="R23" s="17">
        <f t="shared" si="31"/>
        <v>28</v>
      </c>
    </row>
    <row r="25" spans="1:18">
      <c r="H25" s="21" t="s">
        <v>29</v>
      </c>
      <c r="I25" s="22">
        <f t="shared" ref="I25:O25" si="32">SUM(I2:I23)</f>
        <v>0</v>
      </c>
      <c r="J25" s="22">
        <f t="shared" si="32"/>
        <v>6000</v>
      </c>
      <c r="K25" s="22">
        <f t="shared" si="32"/>
        <v>4800</v>
      </c>
      <c r="L25" s="22">
        <f t="shared" si="32"/>
        <v>2400</v>
      </c>
      <c r="M25" s="22">
        <f t="shared" si="32"/>
        <v>14100</v>
      </c>
      <c r="N25" s="22">
        <f t="shared" si="32"/>
        <v>0</v>
      </c>
      <c r="O25" s="22">
        <f t="shared" si="32"/>
        <v>0</v>
      </c>
    </row>
  </sheetData>
  <pageMargins left="0.75" right="0.75" top="1" bottom="1" header="0.5" footer="0.5"/>
  <pageSetup paperSize="9" orientation="portrait" horizontalDpi="4294967292" verticalDpi="4294967292"/>
  <ignoredErrors>
    <ignoredError sqref="P2 P5 G2 G5" emptyCellReference="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election activeCell="D30" sqref="D30"/>
    </sheetView>
  </sheetViews>
  <sheetFormatPr baseColWidth="10" defaultRowHeight="15" x14ac:dyDescent="0"/>
  <cols>
    <col min="2" max="2" width="10.83203125" style="1"/>
    <col min="3" max="4" width="10.83203125" style="5"/>
  </cols>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c r="A2" s="20" t="s">
        <v>164</v>
      </c>
      <c r="B2" s="26">
        <f>VLOOKUP(A2,'APPENDIX A'!$A$2:'APPENDIX A'!$C$127,2,0)</f>
        <v>5</v>
      </c>
      <c r="C2" s="15">
        <f>'Summary MARCH 2014'!M3</f>
        <v>0.82916666666666661</v>
      </c>
      <c r="D2" s="29">
        <f t="shared" ref="D2:D3" si="0">TIME(Q2,R2,0)</f>
        <v>0.84305555555555556</v>
      </c>
      <c r="E2" s="30">
        <v>900</v>
      </c>
      <c r="F2" s="17">
        <v>300</v>
      </c>
      <c r="G2" s="31">
        <f t="shared" ref="G2:G3" si="1">TIME(HOUR(C2),MINUTE(C2)+E2/120,0)</f>
        <v>0.8340277777777777</v>
      </c>
      <c r="H2" s="41" t="str">
        <f>VLOOKUP(A2,'APPENDIX C'!$A$2:'APPENDIX C'!$B$357,2,0)</f>
        <v xml:space="preserve"> </v>
      </c>
      <c r="I2" s="30">
        <f t="shared" ref="I2:I3" si="2">IF(MID(A2,1,2)="RM",E2+F2,0)</f>
        <v>0</v>
      </c>
      <c r="J2" s="30">
        <f t="shared" ref="J2:J3" si="3">IF(MID(A2,1,2)="MP",0,IF(MID(A2,1,1)="M",E2+F2,0))</f>
        <v>0</v>
      </c>
      <c r="K2" s="30">
        <f t="shared" ref="K2:K3" si="4">IF(MID(A2,1,2)="KP",E2+F2,0)</f>
        <v>0</v>
      </c>
      <c r="L2" s="30">
        <f t="shared" ref="L2:L3" si="5">IF(MID(A2,1,2)="MP",E2+F2,0)</f>
        <v>1200</v>
      </c>
      <c r="M2" s="30">
        <f t="shared" ref="M2:M3" si="6">IF(MID(A2,1,2)="OC",E2+F2,0)</f>
        <v>0</v>
      </c>
      <c r="N2" s="30">
        <f t="shared" ref="N2:N3" si="7">IF(MID(A2,1,2)="AS",E2+F2,0)</f>
        <v>0</v>
      </c>
      <c r="O2" s="30">
        <f t="shared" ref="O2:O3" si="8">IF(MID(A2,1,2)="IP",E2+F2,0)</f>
        <v>0</v>
      </c>
      <c r="P2" s="30">
        <f t="shared" ref="P2:P3" si="9">HOUR(C2)+(MINUTE(C2)+(E2+F2)/60)/60</f>
        <v>20.233333333333334</v>
      </c>
      <c r="Q2" s="30">
        <f t="shared" ref="Q2:Q3" si="10">INT(P2)</f>
        <v>20</v>
      </c>
      <c r="R2" s="30">
        <f t="shared" ref="R2:R3" si="11">ROUND(((P2-Q2)*60),0)</f>
        <v>14</v>
      </c>
    </row>
    <row r="3" spans="1:18" s="19" customFormat="1" ht="30">
      <c r="A3" s="20" t="s">
        <v>224</v>
      </c>
      <c r="B3" s="26">
        <f>VLOOKUP(A3,'APPENDIX A'!$A$2:'APPENDIX A'!$C$127,2,0)</f>
        <v>5</v>
      </c>
      <c r="C3" s="16">
        <f t="shared" ref="C3" si="12">D2</f>
        <v>0.84305555555555556</v>
      </c>
      <c r="D3" s="16">
        <f t="shared" si="0"/>
        <v>0.8569444444444444</v>
      </c>
      <c r="E3" s="30">
        <v>900</v>
      </c>
      <c r="F3" s="17">
        <v>300</v>
      </c>
      <c r="G3" s="18">
        <f t="shared" si="1"/>
        <v>0.84791666666666676</v>
      </c>
      <c r="H3" s="41" t="str">
        <f>VLOOKUP(A3,'APPENDIX C'!$A$2:'APPENDIX C'!$B$357,2,0)</f>
        <v>NOTE_36; NOTE_12</v>
      </c>
      <c r="I3" s="17">
        <f t="shared" si="2"/>
        <v>0</v>
      </c>
      <c r="J3" s="17">
        <f t="shared" si="3"/>
        <v>0</v>
      </c>
      <c r="K3" s="17">
        <f t="shared" si="4"/>
        <v>1200</v>
      </c>
      <c r="L3" s="17">
        <f t="shared" si="5"/>
        <v>0</v>
      </c>
      <c r="M3" s="17">
        <f t="shared" si="6"/>
        <v>0</v>
      </c>
      <c r="N3" s="17">
        <f t="shared" si="7"/>
        <v>0</v>
      </c>
      <c r="O3" s="17">
        <f t="shared" si="8"/>
        <v>0</v>
      </c>
      <c r="P3" s="17">
        <f t="shared" si="9"/>
        <v>20.566666666666666</v>
      </c>
      <c r="Q3" s="17">
        <f t="shared" si="10"/>
        <v>20</v>
      </c>
      <c r="R3" s="17">
        <f t="shared" si="11"/>
        <v>34</v>
      </c>
    </row>
    <row r="4" spans="1:18" s="19" customFormat="1">
      <c r="A4" s="20" t="s">
        <v>283</v>
      </c>
      <c r="B4" s="26">
        <f>VLOOKUP(A4,'APPENDIX A'!$A$2:'APPENDIX A'!$C$127,2,0)</f>
        <v>5</v>
      </c>
      <c r="C4" s="16">
        <f t="shared" ref="C4:C20" si="13">D3</f>
        <v>0.8569444444444444</v>
      </c>
      <c r="D4" s="16">
        <f t="shared" ref="D4:D20" si="14">TIME(Q4,R4,0)</f>
        <v>0.87152777777777779</v>
      </c>
      <c r="E4" s="30">
        <v>1200</v>
      </c>
      <c r="F4" s="17">
        <v>60</v>
      </c>
      <c r="G4" s="18">
        <f t="shared" ref="G4:G20" si="15">TIME(HOUR(C4),MINUTE(C4)+E4/120,0)</f>
        <v>0.86388888888888893</v>
      </c>
      <c r="H4" s="41" t="str">
        <f>VLOOKUP(A4,'APPENDIX C'!$A$2:'APPENDIX C'!$B$357,2,0)</f>
        <v xml:space="preserve"> </v>
      </c>
      <c r="I4" s="17">
        <f t="shared" ref="I4:I20" si="16">IF(MID(A4,1,2)="RM",E4+F4,0)</f>
        <v>0</v>
      </c>
      <c r="J4" s="17">
        <f t="shared" ref="J4:J20" si="17">IF(MID(A4,1,2)="MP",0,IF(MID(A4,1,1)="M",E4+F4,0))</f>
        <v>0</v>
      </c>
      <c r="K4" s="17">
        <f t="shared" ref="K4:K20" si="18">IF(MID(A4,1,2)="KP",E4+F4,0)</f>
        <v>0</v>
      </c>
      <c r="L4" s="17">
        <f t="shared" ref="L4:L20" si="19">IF(MID(A4,1,2)="MP",E4+F4,0)</f>
        <v>0</v>
      </c>
      <c r="M4" s="17">
        <f t="shared" ref="M4:M20" si="20">IF(MID(A4,1,2)="OC",E4+F4,0)</f>
        <v>1260</v>
      </c>
      <c r="N4" s="17">
        <f t="shared" ref="N4:N20" si="21">IF(MID(A4,1,2)="AS",E4+F4,0)</f>
        <v>0</v>
      </c>
      <c r="O4" s="17">
        <f t="shared" ref="O4:O20" si="22">IF(MID(A4,1,2)="IP",E4+F4,0)</f>
        <v>0</v>
      </c>
      <c r="P4" s="17">
        <f t="shared" ref="P4:P20" si="23">HOUR(C4)+(MINUTE(C4)+(E4+F4)/60)/60</f>
        <v>20.916666666666668</v>
      </c>
      <c r="Q4" s="17">
        <f t="shared" ref="Q4:Q20" si="24">INT(P4)</f>
        <v>20</v>
      </c>
      <c r="R4" s="17">
        <f t="shared" ref="R4:R20" si="25">ROUND(((P4-Q4)*60),0)</f>
        <v>55</v>
      </c>
    </row>
    <row r="5" spans="1:18" s="19" customFormat="1">
      <c r="A5" s="20" t="s">
        <v>285</v>
      </c>
      <c r="B5" s="26">
        <f>VLOOKUP(A5,'APPENDIX A'!$A$2:'APPENDIX A'!$C$127,2,0)</f>
        <v>4</v>
      </c>
      <c r="C5" s="16">
        <f t="shared" si="13"/>
        <v>0.87152777777777779</v>
      </c>
      <c r="D5" s="16">
        <f t="shared" si="14"/>
        <v>0.88611111111111107</v>
      </c>
      <c r="E5" s="30">
        <v>1200</v>
      </c>
      <c r="F5" s="17">
        <v>60</v>
      </c>
      <c r="G5" s="18">
        <f t="shared" si="15"/>
        <v>0.87847222222222221</v>
      </c>
      <c r="H5" s="41" t="str">
        <f>VLOOKUP(A5,'APPENDIX C'!$A$2:'APPENDIX C'!$B$357,2,0)</f>
        <v xml:space="preserve"> </v>
      </c>
      <c r="I5" s="17">
        <f t="shared" si="16"/>
        <v>0</v>
      </c>
      <c r="J5" s="17">
        <f t="shared" si="17"/>
        <v>0</v>
      </c>
      <c r="K5" s="17">
        <f t="shared" si="18"/>
        <v>0</v>
      </c>
      <c r="L5" s="17">
        <f t="shared" si="19"/>
        <v>0</v>
      </c>
      <c r="M5" s="17">
        <f t="shared" si="20"/>
        <v>1260</v>
      </c>
      <c r="N5" s="17">
        <f t="shared" si="21"/>
        <v>0</v>
      </c>
      <c r="O5" s="17">
        <f t="shared" si="22"/>
        <v>0</v>
      </c>
      <c r="P5" s="17">
        <f t="shared" si="23"/>
        <v>21.266666666666666</v>
      </c>
      <c r="Q5" s="17">
        <f t="shared" si="24"/>
        <v>21</v>
      </c>
      <c r="R5" s="17">
        <f t="shared" si="25"/>
        <v>16</v>
      </c>
    </row>
    <row r="6" spans="1:18" s="19" customFormat="1">
      <c r="A6" s="20" t="s">
        <v>291</v>
      </c>
      <c r="B6" s="26">
        <f>VLOOKUP(A6,'APPENDIX A'!$A$2:'APPENDIX A'!$C$127,2,0)</f>
        <v>4</v>
      </c>
      <c r="C6" s="16">
        <f t="shared" si="13"/>
        <v>0.88611111111111107</v>
      </c>
      <c r="D6" s="16">
        <f t="shared" si="14"/>
        <v>0.90069444444444446</v>
      </c>
      <c r="E6" s="30">
        <v>1200</v>
      </c>
      <c r="F6" s="17">
        <v>60</v>
      </c>
      <c r="G6" s="18">
        <f t="shared" si="15"/>
        <v>0.8930555555555556</v>
      </c>
      <c r="H6" s="41" t="str">
        <f>VLOOKUP(A6,'APPENDIX C'!$A$2:'APPENDIX C'!$B$357,2,0)</f>
        <v xml:space="preserve"> </v>
      </c>
      <c r="I6" s="17">
        <f t="shared" si="16"/>
        <v>0</v>
      </c>
      <c r="J6" s="17">
        <f t="shared" si="17"/>
        <v>0</v>
      </c>
      <c r="K6" s="17">
        <f t="shared" si="18"/>
        <v>0</v>
      </c>
      <c r="L6" s="17">
        <f t="shared" si="19"/>
        <v>0</v>
      </c>
      <c r="M6" s="17">
        <f t="shared" si="20"/>
        <v>1260</v>
      </c>
      <c r="N6" s="17">
        <f t="shared" si="21"/>
        <v>0</v>
      </c>
      <c r="O6" s="17">
        <f t="shared" si="22"/>
        <v>0</v>
      </c>
      <c r="P6" s="17">
        <f t="shared" si="23"/>
        <v>21.616666666666667</v>
      </c>
      <c r="Q6" s="17">
        <f t="shared" si="24"/>
        <v>21</v>
      </c>
      <c r="R6" s="17">
        <f t="shared" si="25"/>
        <v>37</v>
      </c>
    </row>
    <row r="7" spans="1:18" s="19" customFormat="1">
      <c r="A7" s="20" t="s">
        <v>292</v>
      </c>
      <c r="B7" s="26">
        <f>VLOOKUP(A7,'APPENDIX A'!$A$2:'APPENDIX A'!$C$127,2,0)</f>
        <v>5</v>
      </c>
      <c r="C7" s="16">
        <f t="shared" si="13"/>
        <v>0.90069444444444446</v>
      </c>
      <c r="D7" s="16">
        <f t="shared" si="14"/>
        <v>0.91527777777777775</v>
      </c>
      <c r="E7" s="30">
        <v>1200</v>
      </c>
      <c r="F7" s="17">
        <v>60</v>
      </c>
      <c r="G7" s="18">
        <f t="shared" si="15"/>
        <v>0.90763888888888899</v>
      </c>
      <c r="H7" s="41" t="str">
        <f>VLOOKUP(A7,'APPENDIX C'!$A$2:'APPENDIX C'!$B$357,2,0)</f>
        <v xml:space="preserve"> </v>
      </c>
      <c r="I7" s="17">
        <f t="shared" si="16"/>
        <v>0</v>
      </c>
      <c r="J7" s="17">
        <f t="shared" si="17"/>
        <v>0</v>
      </c>
      <c r="K7" s="17">
        <f t="shared" si="18"/>
        <v>0</v>
      </c>
      <c r="L7" s="17">
        <f t="shared" si="19"/>
        <v>0</v>
      </c>
      <c r="M7" s="17">
        <f t="shared" si="20"/>
        <v>1260</v>
      </c>
      <c r="N7" s="17">
        <f t="shared" si="21"/>
        <v>0</v>
      </c>
      <c r="O7" s="17">
        <f t="shared" si="22"/>
        <v>0</v>
      </c>
      <c r="P7" s="17">
        <f t="shared" si="23"/>
        <v>21.966666666666665</v>
      </c>
      <c r="Q7" s="17">
        <f t="shared" si="24"/>
        <v>21</v>
      </c>
      <c r="R7" s="17">
        <f t="shared" si="25"/>
        <v>58</v>
      </c>
    </row>
    <row r="8" spans="1:18" s="19" customFormat="1">
      <c r="A8" s="20" t="s">
        <v>293</v>
      </c>
      <c r="B8" s="26">
        <f>VLOOKUP(A8,'APPENDIX A'!$A$2:'APPENDIX A'!$C$127,2,0)</f>
        <v>5</v>
      </c>
      <c r="C8" s="16">
        <f t="shared" si="13"/>
        <v>0.91527777777777775</v>
      </c>
      <c r="D8" s="16">
        <f t="shared" si="14"/>
        <v>0.92986111111111114</v>
      </c>
      <c r="E8" s="30">
        <v>1200</v>
      </c>
      <c r="F8" s="17">
        <v>60</v>
      </c>
      <c r="G8" s="18">
        <f t="shared" si="15"/>
        <v>0.92222222222222217</v>
      </c>
      <c r="H8" s="41" t="str">
        <f>VLOOKUP(A8,'APPENDIX C'!$A$2:'APPENDIX C'!$B$357,2,0)</f>
        <v xml:space="preserve"> </v>
      </c>
      <c r="I8" s="17">
        <f t="shared" si="16"/>
        <v>0</v>
      </c>
      <c r="J8" s="17">
        <f t="shared" si="17"/>
        <v>0</v>
      </c>
      <c r="K8" s="17">
        <f t="shared" si="18"/>
        <v>0</v>
      </c>
      <c r="L8" s="17">
        <f t="shared" si="19"/>
        <v>0</v>
      </c>
      <c r="M8" s="17">
        <f t="shared" si="20"/>
        <v>1260</v>
      </c>
      <c r="N8" s="17">
        <f t="shared" si="21"/>
        <v>0</v>
      </c>
      <c r="O8" s="17">
        <f t="shared" si="22"/>
        <v>0</v>
      </c>
      <c r="P8" s="17">
        <f t="shared" si="23"/>
        <v>22.316666666666666</v>
      </c>
      <c r="Q8" s="17">
        <f t="shared" si="24"/>
        <v>22</v>
      </c>
      <c r="R8" s="17">
        <f t="shared" si="25"/>
        <v>19</v>
      </c>
    </row>
    <row r="9" spans="1:18" s="19" customFormat="1">
      <c r="A9" s="20" t="s">
        <v>294</v>
      </c>
      <c r="B9" s="26">
        <f>VLOOKUP(A9,'APPENDIX A'!$A$2:'APPENDIX A'!$C$127,2,0)</f>
        <v>5</v>
      </c>
      <c r="C9" s="16">
        <f t="shared" si="13"/>
        <v>0.92986111111111114</v>
      </c>
      <c r="D9" s="16">
        <f t="shared" si="14"/>
        <v>0.94444444444444453</v>
      </c>
      <c r="E9" s="30">
        <v>1200</v>
      </c>
      <c r="F9" s="17">
        <v>60</v>
      </c>
      <c r="G9" s="18">
        <f t="shared" si="15"/>
        <v>0.93680555555555556</v>
      </c>
      <c r="H9" s="41" t="str">
        <f>VLOOKUP(A9,'APPENDIX C'!$A$2:'APPENDIX C'!$B$357,2,0)</f>
        <v xml:space="preserve"> </v>
      </c>
      <c r="I9" s="17">
        <f t="shared" si="16"/>
        <v>0</v>
      </c>
      <c r="J9" s="17">
        <f t="shared" si="17"/>
        <v>0</v>
      </c>
      <c r="K9" s="17">
        <f t="shared" si="18"/>
        <v>0</v>
      </c>
      <c r="L9" s="17">
        <f t="shared" si="19"/>
        <v>0</v>
      </c>
      <c r="M9" s="17">
        <f t="shared" si="20"/>
        <v>1260</v>
      </c>
      <c r="N9" s="17">
        <f t="shared" si="21"/>
        <v>0</v>
      </c>
      <c r="O9" s="17">
        <f t="shared" si="22"/>
        <v>0</v>
      </c>
      <c r="P9" s="17">
        <f t="shared" si="23"/>
        <v>22.666666666666668</v>
      </c>
      <c r="Q9" s="17">
        <f t="shared" si="24"/>
        <v>22</v>
      </c>
      <c r="R9" s="17">
        <f t="shared" si="25"/>
        <v>40</v>
      </c>
    </row>
    <row r="10" spans="1:18" s="19" customFormat="1">
      <c r="A10" s="20" t="s">
        <v>298</v>
      </c>
      <c r="B10" s="26">
        <f>VLOOKUP(A10,'APPENDIX A'!$A$2:'APPENDIX A'!$C$127,2,0)</f>
        <v>4</v>
      </c>
      <c r="C10" s="16">
        <f t="shared" si="13"/>
        <v>0.94444444444444453</v>
      </c>
      <c r="D10" s="16">
        <f t="shared" si="14"/>
        <v>0.9590277777777777</v>
      </c>
      <c r="E10" s="30">
        <v>1200</v>
      </c>
      <c r="F10" s="17">
        <v>60</v>
      </c>
      <c r="G10" s="18">
        <f t="shared" si="15"/>
        <v>0.95138888888888884</v>
      </c>
      <c r="H10" s="41" t="str">
        <f>VLOOKUP(A10,'APPENDIX C'!$A$2:'APPENDIX C'!$B$357,2,0)</f>
        <v xml:space="preserve"> </v>
      </c>
      <c r="I10" s="17">
        <f t="shared" si="16"/>
        <v>0</v>
      </c>
      <c r="J10" s="17">
        <f t="shared" si="17"/>
        <v>0</v>
      </c>
      <c r="K10" s="17">
        <f t="shared" si="18"/>
        <v>0</v>
      </c>
      <c r="L10" s="17">
        <f t="shared" si="19"/>
        <v>0</v>
      </c>
      <c r="M10" s="17">
        <f t="shared" si="20"/>
        <v>1260</v>
      </c>
      <c r="N10" s="17">
        <f t="shared" si="21"/>
        <v>0</v>
      </c>
      <c r="O10" s="17">
        <f t="shared" si="22"/>
        <v>0</v>
      </c>
      <c r="P10" s="17">
        <f t="shared" si="23"/>
        <v>23.016666666666666</v>
      </c>
      <c r="Q10" s="17">
        <f t="shared" si="24"/>
        <v>23</v>
      </c>
      <c r="R10" s="17">
        <f t="shared" si="25"/>
        <v>1</v>
      </c>
    </row>
    <row r="11" spans="1:18" s="19" customFormat="1">
      <c r="A11" s="20" t="s">
        <v>299</v>
      </c>
      <c r="B11" s="26">
        <f>VLOOKUP(A11,'APPENDIX A'!$A$2:'APPENDIX A'!$C$127,2,0)</f>
        <v>4</v>
      </c>
      <c r="C11" s="16">
        <f t="shared" si="13"/>
        <v>0.9590277777777777</v>
      </c>
      <c r="D11" s="16">
        <f t="shared" si="14"/>
        <v>0.97361111111111109</v>
      </c>
      <c r="E11" s="30">
        <v>1200</v>
      </c>
      <c r="F11" s="17">
        <v>60</v>
      </c>
      <c r="G11" s="18">
        <f t="shared" si="15"/>
        <v>0.96597222222222223</v>
      </c>
      <c r="H11" s="41" t="str">
        <f>VLOOKUP(A11,'APPENDIX C'!$A$2:'APPENDIX C'!$B$357,2,0)</f>
        <v xml:space="preserve"> </v>
      </c>
      <c r="I11" s="17">
        <f t="shared" si="16"/>
        <v>0</v>
      </c>
      <c r="J11" s="17">
        <f t="shared" si="17"/>
        <v>0</v>
      </c>
      <c r="K11" s="17">
        <f t="shared" si="18"/>
        <v>0</v>
      </c>
      <c r="L11" s="17">
        <f t="shared" si="19"/>
        <v>0</v>
      </c>
      <c r="M11" s="17">
        <f t="shared" si="20"/>
        <v>1260</v>
      </c>
      <c r="N11" s="17">
        <f t="shared" si="21"/>
        <v>0</v>
      </c>
      <c r="O11" s="17">
        <f t="shared" si="22"/>
        <v>0</v>
      </c>
      <c r="P11" s="17">
        <f t="shared" si="23"/>
        <v>23.366666666666667</v>
      </c>
      <c r="Q11" s="17">
        <f t="shared" si="24"/>
        <v>23</v>
      </c>
      <c r="R11" s="17">
        <f t="shared" si="25"/>
        <v>22</v>
      </c>
    </row>
    <row r="12" spans="1:18" s="19" customFormat="1">
      <c r="A12" s="20" t="s">
        <v>300</v>
      </c>
      <c r="B12" s="26">
        <f>VLOOKUP(A12,'APPENDIX A'!$A$2:'APPENDIX A'!$C$127,2,0)</f>
        <v>4</v>
      </c>
      <c r="C12" s="16">
        <f t="shared" si="13"/>
        <v>0.97361111111111109</v>
      </c>
      <c r="D12" s="16">
        <f t="shared" si="14"/>
        <v>0.98819444444444438</v>
      </c>
      <c r="E12" s="30">
        <v>1200</v>
      </c>
      <c r="F12" s="17">
        <v>60</v>
      </c>
      <c r="G12" s="18">
        <f t="shared" si="15"/>
        <v>0.98055555555555562</v>
      </c>
      <c r="H12" s="41" t="str">
        <f>VLOOKUP(A12,'APPENDIX C'!$A$2:'APPENDIX C'!$B$357,2,0)</f>
        <v xml:space="preserve"> </v>
      </c>
      <c r="I12" s="17">
        <f t="shared" si="16"/>
        <v>0</v>
      </c>
      <c r="J12" s="17">
        <f t="shared" si="17"/>
        <v>0</v>
      </c>
      <c r="K12" s="17">
        <f t="shared" si="18"/>
        <v>0</v>
      </c>
      <c r="L12" s="17">
        <f t="shared" si="19"/>
        <v>0</v>
      </c>
      <c r="M12" s="17">
        <f t="shared" si="20"/>
        <v>1260</v>
      </c>
      <c r="N12" s="17">
        <f t="shared" si="21"/>
        <v>0</v>
      </c>
      <c r="O12" s="17">
        <f t="shared" si="22"/>
        <v>0</v>
      </c>
      <c r="P12" s="17">
        <f t="shared" si="23"/>
        <v>23.716666666666665</v>
      </c>
      <c r="Q12" s="17">
        <f t="shared" si="24"/>
        <v>23</v>
      </c>
      <c r="R12" s="17">
        <f t="shared" si="25"/>
        <v>43</v>
      </c>
    </row>
    <row r="13" spans="1:18" s="19" customFormat="1">
      <c r="A13" s="20" t="s">
        <v>283</v>
      </c>
      <c r="B13" s="26">
        <f>VLOOKUP(A13,'APPENDIX A'!$A$2:'APPENDIX A'!$C$127,2,0)</f>
        <v>5</v>
      </c>
      <c r="C13" s="16">
        <f t="shared" si="13"/>
        <v>0.98819444444444438</v>
      </c>
      <c r="D13" s="16">
        <f t="shared" si="14"/>
        <v>5.5555555555555358E-3</v>
      </c>
      <c r="E13" s="30">
        <v>1200</v>
      </c>
      <c r="F13" s="17">
        <v>300</v>
      </c>
      <c r="G13" s="18">
        <f t="shared" si="15"/>
        <v>0.99513888888888891</v>
      </c>
      <c r="H13" s="41" t="str">
        <f>VLOOKUP(A13,'APPENDIX C'!$A$2:'APPENDIX C'!$B$357,2,0)</f>
        <v xml:space="preserve"> </v>
      </c>
      <c r="I13" s="17">
        <f t="shared" si="16"/>
        <v>0</v>
      </c>
      <c r="J13" s="17">
        <f t="shared" si="17"/>
        <v>0</v>
      </c>
      <c r="K13" s="17">
        <f t="shared" si="18"/>
        <v>0</v>
      </c>
      <c r="L13" s="17">
        <f t="shared" si="19"/>
        <v>0</v>
      </c>
      <c r="M13" s="17">
        <f t="shared" si="20"/>
        <v>1500</v>
      </c>
      <c r="N13" s="17">
        <f t="shared" si="21"/>
        <v>0</v>
      </c>
      <c r="O13" s="17">
        <f t="shared" si="22"/>
        <v>0</v>
      </c>
      <c r="P13" s="17">
        <f t="shared" si="23"/>
        <v>24.133333333333333</v>
      </c>
      <c r="Q13" s="17">
        <f t="shared" si="24"/>
        <v>24</v>
      </c>
      <c r="R13" s="17">
        <f t="shared" si="25"/>
        <v>8</v>
      </c>
    </row>
    <row r="14" spans="1:18" s="19" customFormat="1">
      <c r="A14" s="20" t="s">
        <v>165</v>
      </c>
      <c r="B14" s="26">
        <f>VLOOKUP(A14,'APPENDIX A'!$A$2:'APPENDIX A'!$C$127,2,0)</f>
        <v>5</v>
      </c>
      <c r="C14" s="16">
        <f t="shared" si="13"/>
        <v>5.5555555555555358E-3</v>
      </c>
      <c r="D14" s="16">
        <f t="shared" si="14"/>
        <v>1.9444444444444445E-2</v>
      </c>
      <c r="E14" s="30">
        <v>900</v>
      </c>
      <c r="F14" s="17">
        <v>300</v>
      </c>
      <c r="G14" s="18">
        <f t="shared" si="15"/>
        <v>1.0416666666666666E-2</v>
      </c>
      <c r="H14" s="41" t="str">
        <f>VLOOKUP(A14,'APPENDIX C'!$A$2:'APPENDIX C'!$B$357,2,0)</f>
        <v xml:space="preserve"> </v>
      </c>
      <c r="I14" s="17">
        <f t="shared" si="16"/>
        <v>0</v>
      </c>
      <c r="J14" s="17">
        <f t="shared" si="17"/>
        <v>0</v>
      </c>
      <c r="K14" s="17">
        <f t="shared" si="18"/>
        <v>0</v>
      </c>
      <c r="L14" s="17">
        <f t="shared" si="19"/>
        <v>1200</v>
      </c>
      <c r="M14" s="17">
        <f t="shared" si="20"/>
        <v>0</v>
      </c>
      <c r="N14" s="17">
        <f t="shared" si="21"/>
        <v>0</v>
      </c>
      <c r="O14" s="17">
        <f t="shared" si="22"/>
        <v>0</v>
      </c>
      <c r="P14" s="17">
        <f t="shared" si="23"/>
        <v>0.46666666666666667</v>
      </c>
      <c r="Q14" s="17">
        <f t="shared" si="24"/>
        <v>0</v>
      </c>
      <c r="R14" s="17">
        <f t="shared" si="25"/>
        <v>28</v>
      </c>
    </row>
    <row r="15" spans="1:18" s="19" customFormat="1">
      <c r="A15" s="20" t="s">
        <v>252</v>
      </c>
      <c r="B15" s="26">
        <f>VLOOKUP(A15,'APPENDIX A'!$A$2:'APPENDIX A'!$C$127,2,0)</f>
        <v>5</v>
      </c>
      <c r="C15" s="16">
        <f t="shared" si="13"/>
        <v>1.9444444444444445E-2</v>
      </c>
      <c r="D15" s="16">
        <f t="shared" si="14"/>
        <v>3.3333333333333333E-2</v>
      </c>
      <c r="E15" s="30">
        <v>900</v>
      </c>
      <c r="F15" s="17">
        <v>300</v>
      </c>
      <c r="G15" s="18">
        <f t="shared" si="15"/>
        <v>2.4305555555555556E-2</v>
      </c>
      <c r="H15" s="41" t="str">
        <f>VLOOKUP(A15,'APPENDIX C'!$A$2:'APPENDIX C'!$B$357,2,0)</f>
        <v>NOTE_10</v>
      </c>
      <c r="I15" s="17">
        <f t="shared" si="16"/>
        <v>0</v>
      </c>
      <c r="J15" s="17">
        <f t="shared" si="17"/>
        <v>0</v>
      </c>
      <c r="K15" s="17">
        <f t="shared" si="18"/>
        <v>1200</v>
      </c>
      <c r="L15" s="17">
        <f t="shared" si="19"/>
        <v>0</v>
      </c>
      <c r="M15" s="17">
        <f t="shared" si="20"/>
        <v>0</v>
      </c>
      <c r="N15" s="17">
        <f t="shared" si="21"/>
        <v>0</v>
      </c>
      <c r="O15" s="17">
        <f t="shared" si="22"/>
        <v>0</v>
      </c>
      <c r="P15" s="17">
        <f t="shared" si="23"/>
        <v>0.8</v>
      </c>
      <c r="Q15" s="17">
        <f t="shared" si="24"/>
        <v>0</v>
      </c>
      <c r="R15" s="17">
        <f t="shared" si="25"/>
        <v>48</v>
      </c>
    </row>
    <row r="16" spans="1:18" s="19" customFormat="1" ht="30">
      <c r="A16" s="20" t="s">
        <v>224</v>
      </c>
      <c r="B16" s="26">
        <f>VLOOKUP(A16,'APPENDIX A'!$A$2:'APPENDIX A'!$C$127,2,0)</f>
        <v>5</v>
      </c>
      <c r="C16" s="16">
        <f t="shared" si="13"/>
        <v>3.3333333333333333E-2</v>
      </c>
      <c r="D16" s="16">
        <f t="shared" si="14"/>
        <v>4.7222222222222221E-2</v>
      </c>
      <c r="E16" s="30">
        <v>900</v>
      </c>
      <c r="F16" s="17">
        <v>300</v>
      </c>
      <c r="G16" s="18">
        <f t="shared" si="15"/>
        <v>3.8194444444444441E-2</v>
      </c>
      <c r="H16" s="41" t="str">
        <f>VLOOKUP(A16,'APPENDIX C'!$A$2:'APPENDIX C'!$B$357,2,0)</f>
        <v>NOTE_36; NOTE_12</v>
      </c>
      <c r="I16" s="17">
        <f t="shared" si="16"/>
        <v>0</v>
      </c>
      <c r="J16" s="17">
        <f t="shared" si="17"/>
        <v>0</v>
      </c>
      <c r="K16" s="17">
        <f t="shared" si="18"/>
        <v>1200</v>
      </c>
      <c r="L16" s="17">
        <f t="shared" si="19"/>
        <v>0</v>
      </c>
      <c r="M16" s="17">
        <f t="shared" si="20"/>
        <v>0</v>
      </c>
      <c r="N16" s="17">
        <f t="shared" si="21"/>
        <v>0</v>
      </c>
      <c r="O16" s="17">
        <f t="shared" si="22"/>
        <v>0</v>
      </c>
      <c r="P16" s="17">
        <f t="shared" si="23"/>
        <v>1.1333333333333333</v>
      </c>
      <c r="Q16" s="17">
        <f t="shared" si="24"/>
        <v>1</v>
      </c>
      <c r="R16" s="17">
        <f t="shared" si="25"/>
        <v>8</v>
      </c>
    </row>
    <row r="17" spans="1:18" s="19" customFormat="1">
      <c r="A17" s="20" t="s">
        <v>229</v>
      </c>
      <c r="B17" s="26">
        <f>VLOOKUP(A17,'APPENDIX A'!$A$2:'APPENDIX A'!$C$127,2,0)</f>
        <v>4</v>
      </c>
      <c r="C17" s="16">
        <f t="shared" si="13"/>
        <v>4.7222222222222221E-2</v>
      </c>
      <c r="D17" s="16">
        <f t="shared" si="14"/>
        <v>6.1111111111111116E-2</v>
      </c>
      <c r="E17" s="30">
        <v>900</v>
      </c>
      <c r="F17" s="17">
        <v>300</v>
      </c>
      <c r="G17" s="18">
        <f t="shared" si="15"/>
        <v>5.2083333333333336E-2</v>
      </c>
      <c r="H17" s="41" t="str">
        <f>VLOOKUP(A17,'APPENDIX C'!$A$2:'APPENDIX C'!$B$357,2,0)</f>
        <v xml:space="preserve"> </v>
      </c>
      <c r="I17" s="17">
        <f t="shared" si="16"/>
        <v>0</v>
      </c>
      <c r="J17" s="17">
        <f t="shared" si="17"/>
        <v>0</v>
      </c>
      <c r="K17" s="17">
        <f t="shared" si="18"/>
        <v>1200</v>
      </c>
      <c r="L17" s="17">
        <f t="shared" si="19"/>
        <v>0</v>
      </c>
      <c r="M17" s="17">
        <f t="shared" si="20"/>
        <v>0</v>
      </c>
      <c r="N17" s="17">
        <f t="shared" si="21"/>
        <v>0</v>
      </c>
      <c r="O17" s="17">
        <f t="shared" si="22"/>
        <v>0</v>
      </c>
      <c r="P17" s="17">
        <f t="shared" si="23"/>
        <v>1.4666666666666668</v>
      </c>
      <c r="Q17" s="17">
        <f t="shared" si="24"/>
        <v>1</v>
      </c>
      <c r="R17" s="17">
        <f t="shared" si="25"/>
        <v>28</v>
      </c>
    </row>
    <row r="18" spans="1:18" s="19" customFormat="1">
      <c r="A18" s="20" t="s">
        <v>196</v>
      </c>
      <c r="B18" s="26">
        <f>VLOOKUP(A18,'APPENDIX A'!$A$2:'APPENDIX A'!$C$127,2,0)</f>
        <v>5</v>
      </c>
      <c r="C18" s="16">
        <f t="shared" si="13"/>
        <v>6.1111111111111116E-2</v>
      </c>
      <c r="D18" s="16">
        <f t="shared" si="14"/>
        <v>7.4999999999999997E-2</v>
      </c>
      <c r="E18" s="30">
        <v>900</v>
      </c>
      <c r="F18" s="17">
        <v>300</v>
      </c>
      <c r="G18" s="18">
        <f t="shared" si="15"/>
        <v>6.5972222222222224E-2</v>
      </c>
      <c r="H18" s="41" t="str">
        <f>VLOOKUP(A18,'APPENDIX C'!$A$2:'APPENDIX C'!$B$357,2,0)</f>
        <v xml:space="preserve"> </v>
      </c>
      <c r="I18" s="17">
        <f t="shared" si="16"/>
        <v>0</v>
      </c>
      <c r="J18" s="17">
        <f t="shared" si="17"/>
        <v>1200</v>
      </c>
      <c r="K18" s="17">
        <f t="shared" si="18"/>
        <v>0</v>
      </c>
      <c r="L18" s="17">
        <f t="shared" si="19"/>
        <v>0</v>
      </c>
      <c r="M18" s="17">
        <f t="shared" si="20"/>
        <v>0</v>
      </c>
      <c r="N18" s="17">
        <f t="shared" si="21"/>
        <v>0</v>
      </c>
      <c r="O18" s="17">
        <f t="shared" si="22"/>
        <v>0</v>
      </c>
      <c r="P18" s="17">
        <f t="shared" si="23"/>
        <v>1.8</v>
      </c>
      <c r="Q18" s="17">
        <f t="shared" si="24"/>
        <v>1</v>
      </c>
      <c r="R18" s="17">
        <f t="shared" si="25"/>
        <v>48</v>
      </c>
    </row>
    <row r="19" spans="1:18" s="19" customFormat="1">
      <c r="A19" s="20" t="s">
        <v>192</v>
      </c>
      <c r="B19" s="26">
        <f>VLOOKUP(A19,'APPENDIX A'!$A$2:'APPENDIX A'!$C$127,2,0)</f>
        <v>5</v>
      </c>
      <c r="C19" s="16">
        <f t="shared" si="13"/>
        <v>7.4999999999999997E-2</v>
      </c>
      <c r="D19" s="16">
        <f t="shared" si="14"/>
        <v>8.8888888888888892E-2</v>
      </c>
      <c r="E19" s="30">
        <v>900</v>
      </c>
      <c r="F19" s="17">
        <v>300</v>
      </c>
      <c r="G19" s="18">
        <f t="shared" si="15"/>
        <v>7.9861111111111105E-2</v>
      </c>
      <c r="H19" s="41" t="str">
        <f>VLOOKUP(A19,'APPENDIX C'!$A$2:'APPENDIX C'!$B$357,2,0)</f>
        <v xml:space="preserve"> </v>
      </c>
      <c r="I19" s="17">
        <f t="shared" si="16"/>
        <v>0</v>
      </c>
      <c r="J19" s="17">
        <f t="shared" si="17"/>
        <v>1200</v>
      </c>
      <c r="K19" s="17">
        <f t="shared" si="18"/>
        <v>0</v>
      </c>
      <c r="L19" s="17">
        <f t="shared" si="19"/>
        <v>0</v>
      </c>
      <c r="M19" s="17">
        <f t="shared" si="20"/>
        <v>0</v>
      </c>
      <c r="N19" s="17">
        <f t="shared" si="21"/>
        <v>0</v>
      </c>
      <c r="O19" s="17">
        <f t="shared" si="22"/>
        <v>0</v>
      </c>
      <c r="P19" s="17">
        <f t="shared" si="23"/>
        <v>2.1333333333333333</v>
      </c>
      <c r="Q19" s="17">
        <f t="shared" si="24"/>
        <v>2</v>
      </c>
      <c r="R19" s="17">
        <f t="shared" si="25"/>
        <v>8</v>
      </c>
    </row>
    <row r="20" spans="1:18" s="19" customFormat="1">
      <c r="A20" s="20" t="s">
        <v>197</v>
      </c>
      <c r="B20" s="26">
        <f>VLOOKUP(A20,'APPENDIX A'!$A$2:'APPENDIX A'!$C$127,2,0)</f>
        <v>5</v>
      </c>
      <c r="C20" s="16">
        <f t="shared" si="13"/>
        <v>8.8888888888888892E-2</v>
      </c>
      <c r="D20" s="16">
        <f t="shared" si="14"/>
        <v>0.10277777777777779</v>
      </c>
      <c r="E20" s="30">
        <v>900</v>
      </c>
      <c r="F20" s="17">
        <v>300</v>
      </c>
      <c r="G20" s="18">
        <f t="shared" si="15"/>
        <v>9.375E-2</v>
      </c>
      <c r="H20" s="41" t="str">
        <f>VLOOKUP(A20,'APPENDIX C'!$A$2:'APPENDIX C'!$B$357,2,0)</f>
        <v xml:space="preserve"> </v>
      </c>
      <c r="I20" s="17">
        <f t="shared" si="16"/>
        <v>0</v>
      </c>
      <c r="J20" s="17">
        <f t="shared" si="17"/>
        <v>1200</v>
      </c>
      <c r="K20" s="17">
        <f t="shared" si="18"/>
        <v>0</v>
      </c>
      <c r="L20" s="17">
        <f t="shared" si="19"/>
        <v>0</v>
      </c>
      <c r="M20" s="17">
        <f t="shared" si="20"/>
        <v>0</v>
      </c>
      <c r="N20" s="17">
        <f t="shared" si="21"/>
        <v>0</v>
      </c>
      <c r="O20" s="17">
        <f t="shared" si="22"/>
        <v>0</v>
      </c>
      <c r="P20" s="17">
        <f t="shared" si="23"/>
        <v>2.4666666666666668</v>
      </c>
      <c r="Q20" s="17">
        <f t="shared" si="24"/>
        <v>2</v>
      </c>
      <c r="R20" s="17">
        <f t="shared" si="25"/>
        <v>28</v>
      </c>
    </row>
    <row r="21" spans="1:18" s="19" customFormat="1">
      <c r="A21" s="20" t="s">
        <v>193</v>
      </c>
      <c r="B21" s="26">
        <f>VLOOKUP(A21,'APPENDIX A'!$A$2:'APPENDIX A'!$C$127,2,0)</f>
        <v>5</v>
      </c>
      <c r="C21" s="16">
        <f t="shared" ref="C21" si="26">D20</f>
        <v>0.10277777777777779</v>
      </c>
      <c r="D21" s="16">
        <f t="shared" ref="D21" si="27">TIME(Q21,R21,0)</f>
        <v>0.11666666666666665</v>
      </c>
      <c r="E21" s="30">
        <v>900</v>
      </c>
      <c r="F21" s="17">
        <v>300</v>
      </c>
      <c r="G21" s="18">
        <f t="shared" ref="G21" si="28">TIME(HOUR(C21),MINUTE(C21)+E21/120,0)</f>
        <v>0.1076388888888889</v>
      </c>
      <c r="H21" s="41" t="str">
        <f>VLOOKUP(A21,'APPENDIX C'!$A$2:'APPENDIX C'!$B$357,2,0)</f>
        <v xml:space="preserve"> </v>
      </c>
      <c r="I21" s="17">
        <f t="shared" ref="I21" si="29">IF(MID(A21,1,2)="RM",E21+F21,0)</f>
        <v>0</v>
      </c>
      <c r="J21" s="17">
        <f t="shared" ref="J21" si="30">IF(MID(A21,1,2)="MP",0,IF(MID(A21,1,1)="M",E21+F21,0))</f>
        <v>1200</v>
      </c>
      <c r="K21" s="17">
        <f t="shared" ref="K21" si="31">IF(MID(A21,1,2)="KP",E21+F21,0)</f>
        <v>0</v>
      </c>
      <c r="L21" s="17">
        <f t="shared" ref="L21" si="32">IF(MID(A21,1,2)="MP",E21+F21,0)</f>
        <v>0</v>
      </c>
      <c r="M21" s="17">
        <f t="shared" ref="M21" si="33">IF(MID(A21,1,2)="OC",E21+F21,0)</f>
        <v>0</v>
      </c>
      <c r="N21" s="17">
        <f t="shared" ref="N21" si="34">IF(MID(A21,1,2)="AS",E21+F21,0)</f>
        <v>0</v>
      </c>
      <c r="O21" s="17">
        <f t="shared" ref="O21" si="35">IF(MID(A21,1,2)="IP",E21+F21,0)</f>
        <v>0</v>
      </c>
      <c r="P21" s="17">
        <f t="shared" ref="P21" si="36">HOUR(C21)+(MINUTE(C21)+(E21+F21)/60)/60</f>
        <v>2.8</v>
      </c>
      <c r="Q21" s="17">
        <f t="shared" ref="Q21" si="37">INT(P21)</f>
        <v>2</v>
      </c>
      <c r="R21" s="17">
        <f t="shared" ref="R21" si="38">ROUND(((P21-Q21)*60),0)</f>
        <v>48</v>
      </c>
    </row>
    <row r="22" spans="1:18" s="19" customFormat="1">
      <c r="A22" s="20" t="s">
        <v>198</v>
      </c>
      <c r="B22" s="26">
        <f>VLOOKUP(A22,'APPENDIX A'!$A$2:'APPENDIX A'!$C$127,2,0)</f>
        <v>5</v>
      </c>
      <c r="C22" s="16">
        <f t="shared" ref="C22:C23" si="39">D21</f>
        <v>0.11666666666666665</v>
      </c>
      <c r="D22" s="16">
        <f t="shared" ref="D22:D23" si="40">TIME(Q22,R22,0)</f>
        <v>0.13055555555555556</v>
      </c>
      <c r="E22" s="30">
        <v>900</v>
      </c>
      <c r="F22" s="17">
        <v>300</v>
      </c>
      <c r="G22" s="18">
        <f t="shared" ref="G22:G23" si="41">TIME(HOUR(C22),MINUTE(C22)+E22/120,0)</f>
        <v>0.12152777777777778</v>
      </c>
      <c r="H22" s="41" t="str">
        <f>VLOOKUP(A22,'APPENDIX C'!$A$2:'APPENDIX C'!$B$357,2,0)</f>
        <v xml:space="preserve"> </v>
      </c>
      <c r="I22" s="17">
        <f t="shared" ref="I22:I23" si="42">IF(MID(A22,1,2)="RM",E22+F22,0)</f>
        <v>0</v>
      </c>
      <c r="J22" s="17">
        <f t="shared" ref="J22:J23" si="43">IF(MID(A22,1,2)="MP",0,IF(MID(A22,1,1)="M",E22+F22,0))</f>
        <v>1200</v>
      </c>
      <c r="K22" s="17">
        <f t="shared" ref="K22:K23" si="44">IF(MID(A22,1,2)="KP",E22+F22,0)</f>
        <v>0</v>
      </c>
      <c r="L22" s="17">
        <f t="shared" ref="L22:L23" si="45">IF(MID(A22,1,2)="MP",E22+F22,0)</f>
        <v>0</v>
      </c>
      <c r="M22" s="17">
        <f t="shared" ref="M22:M23" si="46">IF(MID(A22,1,2)="OC",E22+F22,0)</f>
        <v>0</v>
      </c>
      <c r="N22" s="17">
        <f t="shared" ref="N22:N23" si="47">IF(MID(A22,1,2)="AS",E22+F22,0)</f>
        <v>0</v>
      </c>
      <c r="O22" s="17">
        <f t="shared" ref="O22:O23" si="48">IF(MID(A22,1,2)="IP",E22+F22,0)</f>
        <v>0</v>
      </c>
      <c r="P22" s="17">
        <f t="shared" ref="P22:P23" si="49">HOUR(C22)+(MINUTE(C22)+(E22+F22)/60)/60</f>
        <v>3.1333333333333333</v>
      </c>
      <c r="Q22" s="17">
        <f t="shared" ref="Q22:Q23" si="50">INT(P22)</f>
        <v>3</v>
      </c>
      <c r="R22" s="17">
        <f t="shared" ref="R22:R23" si="51">ROUND(((P22-Q22)*60),0)</f>
        <v>8</v>
      </c>
    </row>
    <row r="23" spans="1:18" s="19" customFormat="1">
      <c r="A23" s="20" t="s">
        <v>230</v>
      </c>
      <c r="B23" s="26">
        <f>VLOOKUP(A23,'APPENDIX A'!$A$2:'APPENDIX A'!$C$127,2,0)</f>
        <v>4</v>
      </c>
      <c r="C23" s="16">
        <f t="shared" si="39"/>
        <v>0.13055555555555556</v>
      </c>
      <c r="D23" s="16">
        <f t="shared" si="40"/>
        <v>0.14444444444444446</v>
      </c>
      <c r="E23" s="30">
        <v>900</v>
      </c>
      <c r="F23" s="17">
        <v>300</v>
      </c>
      <c r="G23" s="18">
        <f t="shared" si="41"/>
        <v>0.13541666666666666</v>
      </c>
      <c r="H23" s="41" t="str">
        <f>VLOOKUP(A23,'APPENDIX C'!$A$2:'APPENDIX C'!$B$357,2,0)</f>
        <v xml:space="preserve"> </v>
      </c>
      <c r="I23" s="17">
        <f t="shared" si="42"/>
        <v>0</v>
      </c>
      <c r="J23" s="17">
        <f t="shared" si="43"/>
        <v>0</v>
      </c>
      <c r="K23" s="17">
        <f t="shared" si="44"/>
        <v>1200</v>
      </c>
      <c r="L23" s="17">
        <f t="shared" si="45"/>
        <v>0</v>
      </c>
      <c r="M23" s="17">
        <f t="shared" si="46"/>
        <v>0</v>
      </c>
      <c r="N23" s="17">
        <f t="shared" si="47"/>
        <v>0</v>
      </c>
      <c r="O23" s="17">
        <f t="shared" si="48"/>
        <v>0</v>
      </c>
      <c r="P23" s="17">
        <f t="shared" si="49"/>
        <v>3.4666666666666668</v>
      </c>
      <c r="Q23" s="17">
        <f t="shared" si="50"/>
        <v>3</v>
      </c>
      <c r="R23" s="17">
        <f t="shared" si="51"/>
        <v>28</v>
      </c>
    </row>
    <row r="24" spans="1:18" s="19" customFormat="1">
      <c r="B24" s="26"/>
      <c r="C24" s="16"/>
      <c r="D24" s="16"/>
    </row>
    <row r="25" spans="1:18" s="19" customFormat="1">
      <c r="B25" s="26"/>
      <c r="C25" s="16"/>
      <c r="D25" s="16"/>
      <c r="H25" s="21" t="s">
        <v>29</v>
      </c>
      <c r="I25" s="22">
        <f t="shared" ref="I25:O25" si="52">SUM(I2:I23)</f>
        <v>0</v>
      </c>
      <c r="J25" s="22">
        <f t="shared" si="52"/>
        <v>6000</v>
      </c>
      <c r="K25" s="22">
        <f t="shared" si="52"/>
        <v>6000</v>
      </c>
      <c r="L25" s="22">
        <f t="shared" si="52"/>
        <v>2400</v>
      </c>
      <c r="M25" s="22">
        <f t="shared" si="52"/>
        <v>12840</v>
      </c>
      <c r="N25" s="22">
        <f t="shared" si="52"/>
        <v>0</v>
      </c>
      <c r="O25" s="22">
        <f t="shared" si="52"/>
        <v>0</v>
      </c>
    </row>
    <row r="30" spans="1:18">
      <c r="D30" s="1"/>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A13" sqref="A13"/>
    </sheetView>
  </sheetViews>
  <sheetFormatPr baseColWidth="10" defaultRowHeight="15" x14ac:dyDescent="0"/>
  <cols>
    <col min="2" max="2" width="10.83203125" style="1"/>
    <col min="3" max="4" width="10.83203125" style="5"/>
  </cols>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c r="A2" s="20" t="s">
        <v>167</v>
      </c>
      <c r="B2" s="26">
        <f>VLOOKUP(A2,'APPENDIX A'!$A$2:'APPENDIX A'!$C$127,2,0)</f>
        <v>4</v>
      </c>
      <c r="C2" s="15">
        <f>'Summary MARCH 2014'!M4</f>
        <v>0.82986111111111116</v>
      </c>
      <c r="D2" s="29">
        <f t="shared" ref="D2:D3" si="0">TIME(Q2,R2,0)</f>
        <v>0.84375</v>
      </c>
      <c r="E2" s="30">
        <v>900</v>
      </c>
      <c r="F2" s="30">
        <v>300</v>
      </c>
      <c r="G2" s="31">
        <f t="shared" ref="G2:G3" si="1">TIME(HOUR(C2),MINUTE(C2)+E2/120,0)</f>
        <v>0.83472222222222225</v>
      </c>
      <c r="H2" s="41" t="str">
        <f>VLOOKUP(A2,'APPENDIX C'!$A$2:'APPENDIX C'!$B$357,2,0)</f>
        <v xml:space="preserve"> </v>
      </c>
      <c r="I2" s="30">
        <f t="shared" ref="I2:I3" si="2">IF(MID(A2,1,2)="RM",E2+F2,0)</f>
        <v>0</v>
      </c>
      <c r="J2" s="30">
        <f t="shared" ref="J2:J3" si="3">IF(MID(A2,1,2)="MP",0,IF(MID(A2,1,1)="M",E2+F2,0))</f>
        <v>0</v>
      </c>
      <c r="K2" s="30">
        <f t="shared" ref="K2:K3" si="4">IF(MID(A2,1,2)="KP",E2+F2,0)</f>
        <v>0</v>
      </c>
      <c r="L2" s="30">
        <f t="shared" ref="L2:L3" si="5">IF(MID(A2,1,2)="MP",E2+F2,0)</f>
        <v>1200</v>
      </c>
      <c r="M2" s="30">
        <f t="shared" ref="M2:M3" si="6">IF(MID(A2,1,2)="OC",E2+F2,0)</f>
        <v>0</v>
      </c>
      <c r="N2" s="30">
        <f t="shared" ref="N2:N3" si="7">IF(MID(A2,1,2)="AS",E2+F2,0)</f>
        <v>0</v>
      </c>
      <c r="O2" s="30">
        <f t="shared" ref="O2:O3" si="8">IF(MID(A2,1,2)="IP",E2+F2,0)</f>
        <v>0</v>
      </c>
      <c r="P2" s="30">
        <f t="shared" ref="P2:P3" si="9">HOUR(C2)+(MINUTE(C2)+(E2+F2)/60)/60</f>
        <v>20.25</v>
      </c>
      <c r="Q2" s="30">
        <f t="shared" ref="Q2:Q3" si="10">INT(P2)</f>
        <v>20</v>
      </c>
      <c r="R2" s="30">
        <f t="shared" ref="R2:R3" si="11">ROUND(((P2-Q2)*60),0)</f>
        <v>15</v>
      </c>
    </row>
    <row r="3" spans="1:18" s="19" customFormat="1" ht="30">
      <c r="A3" s="20" t="s">
        <v>224</v>
      </c>
      <c r="B3" s="26">
        <f>VLOOKUP(A3,'APPENDIX A'!$A$2:'APPENDIX A'!$C$127,2,0)</f>
        <v>5</v>
      </c>
      <c r="C3" s="16">
        <f t="shared" ref="C3" si="12">D2</f>
        <v>0.84375</v>
      </c>
      <c r="D3" s="16">
        <f t="shared" si="0"/>
        <v>0.85763888888888884</v>
      </c>
      <c r="E3" s="30">
        <v>900</v>
      </c>
      <c r="F3" s="30">
        <v>300</v>
      </c>
      <c r="G3" s="18">
        <f t="shared" si="1"/>
        <v>0.84861111111111109</v>
      </c>
      <c r="H3" s="41" t="str">
        <f>VLOOKUP(A3,'APPENDIX C'!$A$2:'APPENDIX C'!$B$357,2,0)</f>
        <v>NOTE_36; NOTE_12</v>
      </c>
      <c r="I3" s="17">
        <f t="shared" si="2"/>
        <v>0</v>
      </c>
      <c r="J3" s="17">
        <f t="shared" si="3"/>
        <v>0</v>
      </c>
      <c r="K3" s="17">
        <f t="shared" si="4"/>
        <v>1200</v>
      </c>
      <c r="L3" s="17">
        <f t="shared" si="5"/>
        <v>0</v>
      </c>
      <c r="M3" s="17">
        <f t="shared" si="6"/>
        <v>0</v>
      </c>
      <c r="N3" s="17">
        <f t="shared" si="7"/>
        <v>0</v>
      </c>
      <c r="O3" s="17">
        <f t="shared" si="8"/>
        <v>0</v>
      </c>
      <c r="P3" s="17">
        <f t="shared" si="9"/>
        <v>20.583333333333332</v>
      </c>
      <c r="Q3" s="17">
        <f t="shared" si="10"/>
        <v>20</v>
      </c>
      <c r="R3" s="17">
        <f t="shared" si="11"/>
        <v>35</v>
      </c>
    </row>
    <row r="4" spans="1:18" s="19" customFormat="1">
      <c r="A4" s="20" t="s">
        <v>283</v>
      </c>
      <c r="B4" s="26">
        <f>VLOOKUP(A4,'APPENDIX A'!$A$2:'APPENDIX A'!$C$127,2,0)</f>
        <v>5</v>
      </c>
      <c r="C4" s="16">
        <f t="shared" ref="C4:C5" si="13">D3</f>
        <v>0.85763888888888884</v>
      </c>
      <c r="D4" s="16">
        <f t="shared" ref="D4:D5" si="14">TIME(Q4,R4,0)</f>
        <v>0.87222222222222223</v>
      </c>
      <c r="E4" s="30">
        <v>1200</v>
      </c>
      <c r="F4" s="30">
        <v>60</v>
      </c>
      <c r="G4" s="18">
        <f t="shared" ref="G4:G5" si="15">TIME(HOUR(C4),MINUTE(C4)+E4/120,0)</f>
        <v>0.86458333333333337</v>
      </c>
      <c r="H4" s="41" t="str">
        <f>VLOOKUP(A4,'APPENDIX C'!$A$2:'APPENDIX C'!$B$357,2,0)</f>
        <v xml:space="preserve"> </v>
      </c>
      <c r="I4" s="17">
        <f t="shared" ref="I4:I5" si="16">IF(MID(A4,1,2)="RM",E4+F4,0)</f>
        <v>0</v>
      </c>
      <c r="J4" s="17">
        <f t="shared" ref="J4:J5" si="17">IF(MID(A4,1,2)="MP",0,IF(MID(A4,1,1)="M",E4+F4,0))</f>
        <v>0</v>
      </c>
      <c r="K4" s="17">
        <f t="shared" ref="K4:K5" si="18">IF(MID(A4,1,2)="KP",E4+F4,0)</f>
        <v>0</v>
      </c>
      <c r="L4" s="17">
        <f t="shared" ref="L4:L5" si="19">IF(MID(A4,1,2)="MP",E4+F4,0)</f>
        <v>0</v>
      </c>
      <c r="M4" s="17">
        <f t="shared" ref="M4:M5" si="20">IF(MID(A4,1,2)="OC",E4+F4,0)</f>
        <v>1260</v>
      </c>
      <c r="N4" s="17">
        <f t="shared" ref="N4:N5" si="21">IF(MID(A4,1,2)="AS",E4+F4,0)</f>
        <v>0</v>
      </c>
      <c r="O4" s="17">
        <f t="shared" ref="O4:O5" si="22">IF(MID(A4,1,2)="IP",E4+F4,0)</f>
        <v>0</v>
      </c>
      <c r="P4" s="17">
        <f t="shared" ref="P4:P5" si="23">HOUR(C4)+(MINUTE(C4)+(E4+F4)/60)/60</f>
        <v>20.933333333333334</v>
      </c>
      <c r="Q4" s="17">
        <f t="shared" ref="Q4:Q5" si="24">INT(P4)</f>
        <v>20</v>
      </c>
      <c r="R4" s="17">
        <f t="shared" ref="R4:R5" si="25">ROUND(((P4-Q4)*60),0)</f>
        <v>56</v>
      </c>
    </row>
    <row r="5" spans="1:18" s="19" customFormat="1">
      <c r="A5" s="20" t="s">
        <v>284</v>
      </c>
      <c r="B5" s="26">
        <f>VLOOKUP(A5,'APPENDIX A'!$A$2:'APPENDIX A'!$C$127,2,0)</f>
        <v>4</v>
      </c>
      <c r="C5" s="16">
        <f t="shared" si="13"/>
        <v>0.87222222222222223</v>
      </c>
      <c r="D5" s="16">
        <f t="shared" si="14"/>
        <v>0.88680555555555562</v>
      </c>
      <c r="E5" s="30">
        <v>1200</v>
      </c>
      <c r="F5" s="30">
        <v>60</v>
      </c>
      <c r="G5" s="18">
        <f t="shared" si="15"/>
        <v>0.87916666666666676</v>
      </c>
      <c r="H5" s="41" t="str">
        <f>VLOOKUP(A5,'APPENDIX C'!$A$2:'APPENDIX C'!$B$357,2,0)</f>
        <v xml:space="preserve"> </v>
      </c>
      <c r="I5" s="17">
        <f t="shared" si="16"/>
        <v>0</v>
      </c>
      <c r="J5" s="17">
        <f t="shared" si="17"/>
        <v>0</v>
      </c>
      <c r="K5" s="17">
        <f t="shared" si="18"/>
        <v>0</v>
      </c>
      <c r="L5" s="17">
        <f t="shared" si="19"/>
        <v>0</v>
      </c>
      <c r="M5" s="17">
        <f t="shared" si="20"/>
        <v>1260</v>
      </c>
      <c r="N5" s="17">
        <f t="shared" si="21"/>
        <v>0</v>
      </c>
      <c r="O5" s="17">
        <f t="shared" si="22"/>
        <v>0</v>
      </c>
      <c r="P5" s="17">
        <f t="shared" si="23"/>
        <v>21.283333333333335</v>
      </c>
      <c r="Q5" s="17">
        <f t="shared" si="24"/>
        <v>21</v>
      </c>
      <c r="R5" s="17">
        <f t="shared" si="25"/>
        <v>17</v>
      </c>
    </row>
    <row r="6" spans="1:18" s="19" customFormat="1">
      <c r="A6" s="20" t="s">
        <v>289</v>
      </c>
      <c r="B6" s="26">
        <f>VLOOKUP(A6,'APPENDIX A'!$A$2:'APPENDIX A'!$C$127,2,0)</f>
        <v>4</v>
      </c>
      <c r="C6" s="16">
        <f t="shared" ref="C6:C23" si="26">D5</f>
        <v>0.88680555555555562</v>
      </c>
      <c r="D6" s="16">
        <f t="shared" ref="D6:D23" si="27">TIME(Q6,R6,0)</f>
        <v>0.90138888888888891</v>
      </c>
      <c r="E6" s="30">
        <v>1200</v>
      </c>
      <c r="F6" s="30">
        <v>60</v>
      </c>
      <c r="G6" s="18">
        <f t="shared" ref="G6:G23" si="28">TIME(HOUR(C6),MINUTE(C6)+E6/120,0)</f>
        <v>0.89374999999999993</v>
      </c>
      <c r="H6" s="41" t="str">
        <f>VLOOKUP(A6,'APPENDIX C'!$A$2:'APPENDIX C'!$B$357,2,0)</f>
        <v xml:space="preserve"> </v>
      </c>
      <c r="I6" s="17">
        <f t="shared" ref="I6:I23" si="29">IF(MID(A6,1,2)="RM",E6+F6,0)</f>
        <v>0</v>
      </c>
      <c r="J6" s="17">
        <f t="shared" ref="J6:J23" si="30">IF(MID(A6,1,2)="MP",0,IF(MID(A6,1,1)="M",E6+F6,0))</f>
        <v>0</v>
      </c>
      <c r="K6" s="17">
        <f t="shared" ref="K6:K23" si="31">IF(MID(A6,1,2)="KP",E6+F6,0)</f>
        <v>0</v>
      </c>
      <c r="L6" s="17">
        <f t="shared" ref="L6:L23" si="32">IF(MID(A6,1,2)="MP",E6+F6,0)</f>
        <v>0</v>
      </c>
      <c r="M6" s="17">
        <f t="shared" ref="M6:M23" si="33">IF(MID(A6,1,2)="OC",E6+F6,0)</f>
        <v>1260</v>
      </c>
      <c r="N6" s="17">
        <f t="shared" ref="N6:N23" si="34">IF(MID(A6,1,2)="AS",E6+F6,0)</f>
        <v>0</v>
      </c>
      <c r="O6" s="17">
        <f t="shared" ref="O6:O23" si="35">IF(MID(A6,1,2)="IP",E6+F6,0)</f>
        <v>0</v>
      </c>
      <c r="P6" s="17">
        <f t="shared" ref="P6:P23" si="36">HOUR(C6)+(MINUTE(C6)+(E6+F6)/60)/60</f>
        <v>21.633333333333333</v>
      </c>
      <c r="Q6" s="17">
        <f t="shared" ref="Q6:Q23" si="37">INT(P6)</f>
        <v>21</v>
      </c>
      <c r="R6" s="17">
        <f t="shared" ref="R6:R23" si="38">ROUND(((P6-Q6)*60),0)</f>
        <v>38</v>
      </c>
    </row>
    <row r="7" spans="1:18" s="19" customFormat="1">
      <c r="A7" s="20" t="s">
        <v>292</v>
      </c>
      <c r="B7" s="26">
        <f>VLOOKUP(A7,'APPENDIX A'!$A$2:'APPENDIX A'!$C$127,2,0)</f>
        <v>5</v>
      </c>
      <c r="C7" s="16">
        <f t="shared" si="26"/>
        <v>0.90138888888888891</v>
      </c>
      <c r="D7" s="16">
        <f t="shared" si="27"/>
        <v>0.9159722222222223</v>
      </c>
      <c r="E7" s="30">
        <v>1200</v>
      </c>
      <c r="F7" s="30">
        <v>60</v>
      </c>
      <c r="G7" s="18">
        <f t="shared" si="28"/>
        <v>0.90833333333333333</v>
      </c>
      <c r="H7" s="41" t="str">
        <f>VLOOKUP(A7,'APPENDIX C'!$A$2:'APPENDIX C'!$B$357,2,0)</f>
        <v xml:space="preserve"> </v>
      </c>
      <c r="I7" s="17">
        <f t="shared" si="29"/>
        <v>0</v>
      </c>
      <c r="J7" s="17">
        <f t="shared" si="30"/>
        <v>0</v>
      </c>
      <c r="K7" s="17">
        <f t="shared" si="31"/>
        <v>0</v>
      </c>
      <c r="L7" s="17">
        <f t="shared" si="32"/>
        <v>0</v>
      </c>
      <c r="M7" s="17">
        <f t="shared" si="33"/>
        <v>1260</v>
      </c>
      <c r="N7" s="17">
        <f t="shared" si="34"/>
        <v>0</v>
      </c>
      <c r="O7" s="17">
        <f t="shared" si="35"/>
        <v>0</v>
      </c>
      <c r="P7" s="17">
        <f t="shared" si="36"/>
        <v>21.983333333333334</v>
      </c>
      <c r="Q7" s="17">
        <f t="shared" si="37"/>
        <v>21</v>
      </c>
      <c r="R7" s="17">
        <f t="shared" si="38"/>
        <v>59</v>
      </c>
    </row>
    <row r="8" spans="1:18" s="19" customFormat="1">
      <c r="A8" s="20" t="s">
        <v>293</v>
      </c>
      <c r="B8" s="26">
        <f>VLOOKUP(A8,'APPENDIX A'!$A$2:'APPENDIX A'!$C$127,2,0)</f>
        <v>5</v>
      </c>
      <c r="C8" s="16">
        <f t="shared" si="26"/>
        <v>0.9159722222222223</v>
      </c>
      <c r="D8" s="16">
        <f t="shared" si="27"/>
        <v>0.93055555555555547</v>
      </c>
      <c r="E8" s="30">
        <v>1200</v>
      </c>
      <c r="F8" s="30">
        <v>60</v>
      </c>
      <c r="G8" s="18">
        <f t="shared" si="28"/>
        <v>0.92291666666666661</v>
      </c>
      <c r="H8" s="41" t="str">
        <f>VLOOKUP(A8,'APPENDIX C'!$A$2:'APPENDIX C'!$B$357,2,0)</f>
        <v xml:space="preserve"> </v>
      </c>
      <c r="I8" s="17">
        <f t="shared" si="29"/>
        <v>0</v>
      </c>
      <c r="J8" s="17">
        <f t="shared" si="30"/>
        <v>0</v>
      </c>
      <c r="K8" s="17">
        <f t="shared" si="31"/>
        <v>0</v>
      </c>
      <c r="L8" s="17">
        <f t="shared" si="32"/>
        <v>0</v>
      </c>
      <c r="M8" s="17">
        <f t="shared" si="33"/>
        <v>1260</v>
      </c>
      <c r="N8" s="17">
        <f t="shared" si="34"/>
        <v>0</v>
      </c>
      <c r="O8" s="17">
        <f t="shared" si="35"/>
        <v>0</v>
      </c>
      <c r="P8" s="17">
        <f t="shared" si="36"/>
        <v>22.333333333333332</v>
      </c>
      <c r="Q8" s="17">
        <f t="shared" si="37"/>
        <v>22</v>
      </c>
      <c r="R8" s="17">
        <f t="shared" si="38"/>
        <v>20</v>
      </c>
    </row>
    <row r="9" spans="1:18" s="19" customFormat="1">
      <c r="A9" s="20" t="s">
        <v>294</v>
      </c>
      <c r="B9" s="26">
        <f>VLOOKUP(A9,'APPENDIX A'!$A$2:'APPENDIX A'!$C$127,2,0)</f>
        <v>5</v>
      </c>
      <c r="C9" s="16">
        <f t="shared" si="26"/>
        <v>0.93055555555555547</v>
      </c>
      <c r="D9" s="16">
        <f t="shared" si="27"/>
        <v>0.94513888888888886</v>
      </c>
      <c r="E9" s="30">
        <v>1200</v>
      </c>
      <c r="F9" s="30">
        <v>60</v>
      </c>
      <c r="G9" s="18">
        <f t="shared" si="28"/>
        <v>0.9375</v>
      </c>
      <c r="H9" s="41" t="str">
        <f>VLOOKUP(A9,'APPENDIX C'!$A$2:'APPENDIX C'!$B$357,2,0)</f>
        <v xml:space="preserve"> </v>
      </c>
      <c r="I9" s="17">
        <f t="shared" si="29"/>
        <v>0</v>
      </c>
      <c r="J9" s="17">
        <f t="shared" si="30"/>
        <v>0</v>
      </c>
      <c r="K9" s="17">
        <f t="shared" si="31"/>
        <v>0</v>
      </c>
      <c r="L9" s="17">
        <f t="shared" si="32"/>
        <v>0</v>
      </c>
      <c r="M9" s="17">
        <f t="shared" si="33"/>
        <v>1260</v>
      </c>
      <c r="N9" s="17">
        <f t="shared" si="34"/>
        <v>0</v>
      </c>
      <c r="O9" s="17">
        <f t="shared" si="35"/>
        <v>0</v>
      </c>
      <c r="P9" s="17">
        <f t="shared" si="36"/>
        <v>22.683333333333334</v>
      </c>
      <c r="Q9" s="17">
        <f t="shared" si="37"/>
        <v>22</v>
      </c>
      <c r="R9" s="17">
        <f t="shared" si="38"/>
        <v>41</v>
      </c>
    </row>
    <row r="10" spans="1:18" s="19" customFormat="1">
      <c r="A10" s="20" t="s">
        <v>298</v>
      </c>
      <c r="B10" s="26">
        <f>VLOOKUP(A10,'APPENDIX A'!$A$2:'APPENDIX A'!$C$127,2,0)</f>
        <v>4</v>
      </c>
      <c r="C10" s="16">
        <f t="shared" si="26"/>
        <v>0.94513888888888886</v>
      </c>
      <c r="D10" s="16">
        <f t="shared" si="27"/>
        <v>0.95972222222222225</v>
      </c>
      <c r="E10" s="30">
        <v>1200</v>
      </c>
      <c r="F10" s="30">
        <v>60</v>
      </c>
      <c r="G10" s="18">
        <f t="shared" si="28"/>
        <v>0.95208333333333339</v>
      </c>
      <c r="H10" s="41" t="str">
        <f>VLOOKUP(A10,'APPENDIX C'!$A$2:'APPENDIX C'!$B$357,2,0)</f>
        <v xml:space="preserve"> </v>
      </c>
      <c r="I10" s="17">
        <f t="shared" si="29"/>
        <v>0</v>
      </c>
      <c r="J10" s="17">
        <f t="shared" si="30"/>
        <v>0</v>
      </c>
      <c r="K10" s="17">
        <f t="shared" si="31"/>
        <v>0</v>
      </c>
      <c r="L10" s="17">
        <f t="shared" si="32"/>
        <v>0</v>
      </c>
      <c r="M10" s="17">
        <f t="shared" si="33"/>
        <v>1260</v>
      </c>
      <c r="N10" s="17">
        <f t="shared" si="34"/>
        <v>0</v>
      </c>
      <c r="O10" s="17">
        <f t="shared" si="35"/>
        <v>0</v>
      </c>
      <c r="P10" s="17">
        <f t="shared" si="36"/>
        <v>23.033333333333335</v>
      </c>
      <c r="Q10" s="17">
        <f t="shared" si="37"/>
        <v>23</v>
      </c>
      <c r="R10" s="17">
        <f t="shared" si="38"/>
        <v>2</v>
      </c>
    </row>
    <row r="11" spans="1:18" s="19" customFormat="1">
      <c r="A11" s="20" t="s">
        <v>299</v>
      </c>
      <c r="B11" s="26">
        <f>VLOOKUP(A11,'APPENDIX A'!$A$2:'APPENDIX A'!$C$127,2,0)</f>
        <v>4</v>
      </c>
      <c r="C11" s="16">
        <f t="shared" si="26"/>
        <v>0.95972222222222225</v>
      </c>
      <c r="D11" s="16">
        <f t="shared" si="27"/>
        <v>0.97430555555555554</v>
      </c>
      <c r="E11" s="30">
        <v>1200</v>
      </c>
      <c r="F11" s="30">
        <v>60</v>
      </c>
      <c r="G11" s="18">
        <f t="shared" si="28"/>
        <v>0.96666666666666667</v>
      </c>
      <c r="H11" s="41" t="str">
        <f>VLOOKUP(A11,'APPENDIX C'!$A$2:'APPENDIX C'!$B$357,2,0)</f>
        <v xml:space="preserve"> </v>
      </c>
      <c r="I11" s="17">
        <f t="shared" si="29"/>
        <v>0</v>
      </c>
      <c r="J11" s="17">
        <f t="shared" si="30"/>
        <v>0</v>
      </c>
      <c r="K11" s="17">
        <f t="shared" si="31"/>
        <v>0</v>
      </c>
      <c r="L11" s="17">
        <f t="shared" si="32"/>
        <v>0</v>
      </c>
      <c r="M11" s="17">
        <f t="shared" si="33"/>
        <v>1260</v>
      </c>
      <c r="N11" s="17">
        <f t="shared" si="34"/>
        <v>0</v>
      </c>
      <c r="O11" s="17">
        <f t="shared" si="35"/>
        <v>0</v>
      </c>
      <c r="P11" s="17">
        <f t="shared" si="36"/>
        <v>23.383333333333333</v>
      </c>
      <c r="Q11" s="17">
        <f t="shared" si="37"/>
        <v>23</v>
      </c>
      <c r="R11" s="17">
        <f t="shared" si="38"/>
        <v>23</v>
      </c>
    </row>
    <row r="12" spans="1:18" s="19" customFormat="1">
      <c r="A12" s="20" t="s">
        <v>300</v>
      </c>
      <c r="B12" s="26">
        <f>VLOOKUP(A12,'APPENDIX A'!$A$2:'APPENDIX A'!$C$127,2,0)</f>
        <v>4</v>
      </c>
      <c r="C12" s="16">
        <f t="shared" si="26"/>
        <v>0.97430555555555554</v>
      </c>
      <c r="D12" s="16">
        <f t="shared" si="27"/>
        <v>0.98888888888888893</v>
      </c>
      <c r="E12" s="30">
        <v>1200</v>
      </c>
      <c r="F12" s="30">
        <v>60</v>
      </c>
      <c r="G12" s="18">
        <f t="shared" si="28"/>
        <v>0.98125000000000007</v>
      </c>
      <c r="H12" s="41" t="str">
        <f>VLOOKUP(A12,'APPENDIX C'!$A$2:'APPENDIX C'!$B$357,2,0)</f>
        <v xml:space="preserve"> </v>
      </c>
      <c r="I12" s="17">
        <f t="shared" si="29"/>
        <v>0</v>
      </c>
      <c r="J12" s="17">
        <f t="shared" si="30"/>
        <v>0</v>
      </c>
      <c r="K12" s="17">
        <f t="shared" si="31"/>
        <v>0</v>
      </c>
      <c r="L12" s="17">
        <f t="shared" si="32"/>
        <v>0</v>
      </c>
      <c r="M12" s="17">
        <f t="shared" si="33"/>
        <v>1260</v>
      </c>
      <c r="N12" s="17">
        <f t="shared" si="34"/>
        <v>0</v>
      </c>
      <c r="O12" s="17">
        <f t="shared" si="35"/>
        <v>0</v>
      </c>
      <c r="P12" s="17">
        <f t="shared" si="36"/>
        <v>23.733333333333334</v>
      </c>
      <c r="Q12" s="17">
        <f t="shared" si="37"/>
        <v>23</v>
      </c>
      <c r="R12" s="17">
        <f t="shared" si="38"/>
        <v>44</v>
      </c>
    </row>
    <row r="13" spans="1:18" s="19" customFormat="1">
      <c r="A13" s="20" t="s">
        <v>283</v>
      </c>
      <c r="B13" s="26">
        <f>VLOOKUP(A13,'APPENDIX A'!$A$2:'APPENDIX A'!$C$127,2,0)</f>
        <v>5</v>
      </c>
      <c r="C13" s="16">
        <f t="shared" si="26"/>
        <v>0.98888888888888893</v>
      </c>
      <c r="D13" s="16">
        <f t="shared" si="27"/>
        <v>6.2499999999998668E-3</v>
      </c>
      <c r="E13" s="30">
        <v>1200</v>
      </c>
      <c r="F13" s="30">
        <v>300</v>
      </c>
      <c r="G13" s="18">
        <f t="shared" si="28"/>
        <v>0.99583333333333324</v>
      </c>
      <c r="H13" s="41" t="str">
        <f>VLOOKUP(A13,'APPENDIX C'!$A$2:'APPENDIX C'!$B$357,2,0)</f>
        <v xml:space="preserve"> </v>
      </c>
      <c r="I13" s="17">
        <f t="shared" si="29"/>
        <v>0</v>
      </c>
      <c r="J13" s="17">
        <f t="shared" si="30"/>
        <v>0</v>
      </c>
      <c r="K13" s="17">
        <f t="shared" si="31"/>
        <v>0</v>
      </c>
      <c r="L13" s="17">
        <f t="shared" si="32"/>
        <v>0</v>
      </c>
      <c r="M13" s="17">
        <f t="shared" si="33"/>
        <v>1500</v>
      </c>
      <c r="N13" s="17">
        <f t="shared" si="34"/>
        <v>0</v>
      </c>
      <c r="O13" s="17">
        <f t="shared" si="35"/>
        <v>0</v>
      </c>
      <c r="P13" s="17">
        <f t="shared" si="36"/>
        <v>24.15</v>
      </c>
      <c r="Q13" s="17">
        <f t="shared" si="37"/>
        <v>24</v>
      </c>
      <c r="R13" s="17">
        <f t="shared" si="38"/>
        <v>9</v>
      </c>
    </row>
    <row r="14" spans="1:18" s="19" customFormat="1">
      <c r="A14" s="20" t="s">
        <v>165</v>
      </c>
      <c r="B14" s="26">
        <f>VLOOKUP(A14,'APPENDIX A'!$A$2:'APPENDIX A'!$C$127,2,0)</f>
        <v>5</v>
      </c>
      <c r="C14" s="16">
        <f t="shared" si="26"/>
        <v>6.2499999999998668E-3</v>
      </c>
      <c r="D14" s="16">
        <f t="shared" si="27"/>
        <v>2.013888888888889E-2</v>
      </c>
      <c r="E14" s="30">
        <v>900</v>
      </c>
      <c r="F14" s="30">
        <v>300</v>
      </c>
      <c r="G14" s="18">
        <f t="shared" si="28"/>
        <v>1.1111111111111112E-2</v>
      </c>
      <c r="H14" s="41" t="str">
        <f>VLOOKUP(A14,'APPENDIX C'!$A$2:'APPENDIX C'!$B$357,2,0)</f>
        <v xml:space="preserve"> </v>
      </c>
      <c r="I14" s="17">
        <f t="shared" si="29"/>
        <v>0</v>
      </c>
      <c r="J14" s="17">
        <f t="shared" si="30"/>
        <v>0</v>
      </c>
      <c r="K14" s="17">
        <f t="shared" si="31"/>
        <v>0</v>
      </c>
      <c r="L14" s="17">
        <f t="shared" si="32"/>
        <v>1200</v>
      </c>
      <c r="M14" s="17">
        <f t="shared" si="33"/>
        <v>0</v>
      </c>
      <c r="N14" s="17">
        <f t="shared" si="34"/>
        <v>0</v>
      </c>
      <c r="O14" s="17">
        <f t="shared" si="35"/>
        <v>0</v>
      </c>
      <c r="P14" s="17">
        <f t="shared" si="36"/>
        <v>0.48333333333333334</v>
      </c>
      <c r="Q14" s="17">
        <f t="shared" si="37"/>
        <v>0</v>
      </c>
      <c r="R14" s="17">
        <f t="shared" si="38"/>
        <v>29</v>
      </c>
    </row>
    <row r="15" spans="1:18" s="19" customFormat="1">
      <c r="A15" s="20" t="s">
        <v>227</v>
      </c>
      <c r="B15" s="26">
        <f>VLOOKUP(A15,'APPENDIX A'!$A$2:'APPENDIX A'!$C$127,2,0)</f>
        <v>4</v>
      </c>
      <c r="C15" s="16">
        <f t="shared" si="26"/>
        <v>2.013888888888889E-2</v>
      </c>
      <c r="D15" s="16">
        <f t="shared" si="27"/>
        <v>3.4027777777777775E-2</v>
      </c>
      <c r="E15" s="30">
        <v>900</v>
      </c>
      <c r="F15" s="30">
        <v>300</v>
      </c>
      <c r="G15" s="18">
        <f t="shared" si="28"/>
        <v>2.4999999999999998E-2</v>
      </c>
      <c r="H15" s="41" t="str">
        <f>VLOOKUP(A15,'APPENDIX C'!$A$2:'APPENDIX C'!$B$357,2,0)</f>
        <v xml:space="preserve"> </v>
      </c>
      <c r="I15" s="17">
        <f t="shared" si="29"/>
        <v>0</v>
      </c>
      <c r="J15" s="17">
        <f t="shared" si="30"/>
        <v>0</v>
      </c>
      <c r="K15" s="17">
        <f t="shared" si="31"/>
        <v>1200</v>
      </c>
      <c r="L15" s="17">
        <f t="shared" si="32"/>
        <v>0</v>
      </c>
      <c r="M15" s="17">
        <f t="shared" si="33"/>
        <v>0</v>
      </c>
      <c r="N15" s="17">
        <f t="shared" si="34"/>
        <v>0</v>
      </c>
      <c r="O15" s="17">
        <f t="shared" si="35"/>
        <v>0</v>
      </c>
      <c r="P15" s="17">
        <f t="shared" si="36"/>
        <v>0.81666666666666665</v>
      </c>
      <c r="Q15" s="17">
        <f t="shared" si="37"/>
        <v>0</v>
      </c>
      <c r="R15" s="17">
        <f t="shared" si="38"/>
        <v>49</v>
      </c>
    </row>
    <row r="16" spans="1:18" s="19" customFormat="1">
      <c r="A16" s="20" t="s">
        <v>252</v>
      </c>
      <c r="B16" s="26">
        <f>VLOOKUP(A16,'APPENDIX A'!$A$2:'APPENDIX A'!$C$127,2,0)</f>
        <v>5</v>
      </c>
      <c r="C16" s="16">
        <f t="shared" si="26"/>
        <v>3.4027777777777775E-2</v>
      </c>
      <c r="D16" s="16">
        <f t="shared" si="27"/>
        <v>4.7916666666666663E-2</v>
      </c>
      <c r="E16" s="30">
        <v>900</v>
      </c>
      <c r="F16" s="30">
        <v>300</v>
      </c>
      <c r="G16" s="18">
        <f t="shared" si="28"/>
        <v>3.888888888888889E-2</v>
      </c>
      <c r="H16" s="41" t="str">
        <f>VLOOKUP(A16,'APPENDIX C'!$A$2:'APPENDIX C'!$B$357,2,0)</f>
        <v>NOTE_10</v>
      </c>
      <c r="I16" s="17">
        <f t="shared" si="29"/>
        <v>0</v>
      </c>
      <c r="J16" s="17">
        <f t="shared" si="30"/>
        <v>0</v>
      </c>
      <c r="K16" s="17">
        <f t="shared" si="31"/>
        <v>1200</v>
      </c>
      <c r="L16" s="17">
        <f t="shared" si="32"/>
        <v>0</v>
      </c>
      <c r="M16" s="17">
        <f t="shared" si="33"/>
        <v>0</v>
      </c>
      <c r="N16" s="17">
        <f t="shared" si="34"/>
        <v>0</v>
      </c>
      <c r="O16" s="17">
        <f t="shared" si="35"/>
        <v>0</v>
      </c>
      <c r="P16" s="17">
        <f t="shared" si="36"/>
        <v>1.1499999999999999</v>
      </c>
      <c r="Q16" s="17">
        <f t="shared" si="37"/>
        <v>1</v>
      </c>
      <c r="R16" s="17">
        <f t="shared" si="38"/>
        <v>9</v>
      </c>
    </row>
    <row r="17" spans="1:18" s="19" customFormat="1">
      <c r="A17" s="20" t="s">
        <v>229</v>
      </c>
      <c r="B17" s="26">
        <f>VLOOKUP(A17,'APPENDIX A'!$A$2:'APPENDIX A'!$C$127,2,0)</f>
        <v>4</v>
      </c>
      <c r="C17" s="16">
        <f t="shared" si="26"/>
        <v>4.7916666666666663E-2</v>
      </c>
      <c r="D17" s="16">
        <f t="shared" si="27"/>
        <v>6.1805555555555558E-2</v>
      </c>
      <c r="E17" s="30">
        <v>900</v>
      </c>
      <c r="F17" s="30">
        <v>300</v>
      </c>
      <c r="G17" s="18">
        <f t="shared" si="28"/>
        <v>5.2777777777777778E-2</v>
      </c>
      <c r="H17" s="41" t="str">
        <f>VLOOKUP(A17,'APPENDIX C'!$A$2:'APPENDIX C'!$B$357,2,0)</f>
        <v xml:space="preserve"> </v>
      </c>
      <c r="I17" s="17">
        <f t="shared" si="29"/>
        <v>0</v>
      </c>
      <c r="J17" s="17">
        <f t="shared" si="30"/>
        <v>0</v>
      </c>
      <c r="K17" s="17">
        <f t="shared" si="31"/>
        <v>1200</v>
      </c>
      <c r="L17" s="17">
        <f t="shared" si="32"/>
        <v>0</v>
      </c>
      <c r="M17" s="17">
        <f t="shared" si="33"/>
        <v>0</v>
      </c>
      <c r="N17" s="17">
        <f t="shared" si="34"/>
        <v>0</v>
      </c>
      <c r="O17" s="17">
        <f t="shared" si="35"/>
        <v>0</v>
      </c>
      <c r="P17" s="17">
        <f t="shared" si="36"/>
        <v>1.4833333333333334</v>
      </c>
      <c r="Q17" s="17">
        <f t="shared" si="37"/>
        <v>1</v>
      </c>
      <c r="R17" s="17">
        <f t="shared" si="38"/>
        <v>29</v>
      </c>
    </row>
    <row r="18" spans="1:18" s="19" customFormat="1">
      <c r="A18" s="20" t="s">
        <v>230</v>
      </c>
      <c r="B18" s="26">
        <f>VLOOKUP(A18,'APPENDIX A'!$A$2:'APPENDIX A'!$C$127,2,0)</f>
        <v>4</v>
      </c>
      <c r="C18" s="16">
        <f t="shared" si="26"/>
        <v>6.1805555555555558E-2</v>
      </c>
      <c r="D18" s="16">
        <f t="shared" si="27"/>
        <v>7.5694444444444439E-2</v>
      </c>
      <c r="E18" s="30">
        <v>900</v>
      </c>
      <c r="F18" s="30">
        <v>300</v>
      </c>
      <c r="G18" s="18">
        <f t="shared" si="28"/>
        <v>6.6666666666666666E-2</v>
      </c>
      <c r="H18" s="41" t="str">
        <f>VLOOKUP(A18,'APPENDIX C'!$A$2:'APPENDIX C'!$B$357,2,0)</f>
        <v xml:space="preserve"> </v>
      </c>
      <c r="I18" s="17">
        <f t="shared" si="29"/>
        <v>0</v>
      </c>
      <c r="J18" s="17">
        <f t="shared" si="30"/>
        <v>0</v>
      </c>
      <c r="K18" s="17">
        <f t="shared" si="31"/>
        <v>1200</v>
      </c>
      <c r="L18" s="17">
        <f t="shared" si="32"/>
        <v>0</v>
      </c>
      <c r="M18" s="17">
        <f t="shared" si="33"/>
        <v>0</v>
      </c>
      <c r="N18" s="17">
        <f t="shared" si="34"/>
        <v>0</v>
      </c>
      <c r="O18" s="17">
        <f t="shared" si="35"/>
        <v>0</v>
      </c>
      <c r="P18" s="17">
        <f t="shared" si="36"/>
        <v>1.8166666666666667</v>
      </c>
      <c r="Q18" s="17">
        <f t="shared" si="37"/>
        <v>1</v>
      </c>
      <c r="R18" s="17">
        <f t="shared" si="38"/>
        <v>49</v>
      </c>
    </row>
    <row r="19" spans="1:18" s="19" customFormat="1">
      <c r="A19" s="20" t="s">
        <v>196</v>
      </c>
      <c r="B19" s="26">
        <f>VLOOKUP(A19,'APPENDIX A'!$A$2:'APPENDIX A'!$C$127,2,0)</f>
        <v>5</v>
      </c>
      <c r="C19" s="16">
        <f t="shared" si="26"/>
        <v>7.5694444444444439E-2</v>
      </c>
      <c r="D19" s="16">
        <f t="shared" si="27"/>
        <v>8.9583333333333334E-2</v>
      </c>
      <c r="E19" s="30">
        <v>900</v>
      </c>
      <c r="F19" s="30">
        <v>300</v>
      </c>
      <c r="G19" s="18">
        <f t="shared" si="28"/>
        <v>8.0555555555555561E-2</v>
      </c>
      <c r="H19" s="41" t="str">
        <f>VLOOKUP(A19,'APPENDIX C'!$A$2:'APPENDIX C'!$B$357,2,0)</f>
        <v xml:space="preserve"> </v>
      </c>
      <c r="I19" s="17">
        <f t="shared" si="29"/>
        <v>0</v>
      </c>
      <c r="J19" s="17">
        <f t="shared" si="30"/>
        <v>1200</v>
      </c>
      <c r="K19" s="17">
        <f t="shared" si="31"/>
        <v>0</v>
      </c>
      <c r="L19" s="17">
        <f t="shared" si="32"/>
        <v>0</v>
      </c>
      <c r="M19" s="17">
        <f t="shared" si="33"/>
        <v>0</v>
      </c>
      <c r="N19" s="17">
        <f t="shared" si="34"/>
        <v>0</v>
      </c>
      <c r="O19" s="17">
        <f t="shared" si="35"/>
        <v>0</v>
      </c>
      <c r="P19" s="17">
        <f t="shared" si="36"/>
        <v>2.15</v>
      </c>
      <c r="Q19" s="17">
        <f t="shared" si="37"/>
        <v>2</v>
      </c>
      <c r="R19" s="17">
        <f t="shared" si="38"/>
        <v>9</v>
      </c>
    </row>
    <row r="20" spans="1:18" s="19" customFormat="1">
      <c r="A20" s="20" t="s">
        <v>192</v>
      </c>
      <c r="B20" s="26">
        <f>VLOOKUP(A20,'APPENDIX A'!$A$2:'APPENDIX A'!$C$127,2,0)</f>
        <v>5</v>
      </c>
      <c r="C20" s="16">
        <f t="shared" si="26"/>
        <v>8.9583333333333334E-2</v>
      </c>
      <c r="D20" s="16">
        <f t="shared" si="27"/>
        <v>0.10347222222222223</v>
      </c>
      <c r="E20" s="30">
        <v>900</v>
      </c>
      <c r="F20" s="30">
        <v>300</v>
      </c>
      <c r="G20" s="18">
        <f t="shared" si="28"/>
        <v>9.4444444444444442E-2</v>
      </c>
      <c r="H20" s="41" t="str">
        <f>VLOOKUP(A20,'APPENDIX C'!$A$2:'APPENDIX C'!$B$357,2,0)</f>
        <v xml:space="preserve"> </v>
      </c>
      <c r="I20" s="17">
        <f t="shared" si="29"/>
        <v>0</v>
      </c>
      <c r="J20" s="17">
        <f t="shared" si="30"/>
        <v>1200</v>
      </c>
      <c r="K20" s="17">
        <f t="shared" si="31"/>
        <v>0</v>
      </c>
      <c r="L20" s="17">
        <f t="shared" si="32"/>
        <v>0</v>
      </c>
      <c r="M20" s="17">
        <f t="shared" si="33"/>
        <v>0</v>
      </c>
      <c r="N20" s="17">
        <f t="shared" si="34"/>
        <v>0</v>
      </c>
      <c r="O20" s="17">
        <f t="shared" si="35"/>
        <v>0</v>
      </c>
      <c r="P20" s="17">
        <f t="shared" si="36"/>
        <v>2.4833333333333334</v>
      </c>
      <c r="Q20" s="17">
        <f t="shared" si="37"/>
        <v>2</v>
      </c>
      <c r="R20" s="17">
        <f t="shared" si="38"/>
        <v>29</v>
      </c>
    </row>
    <row r="21" spans="1:18" s="19" customFormat="1">
      <c r="A21" s="20" t="s">
        <v>197</v>
      </c>
      <c r="B21" s="26">
        <f>VLOOKUP(A21,'APPENDIX A'!$A$2:'APPENDIX A'!$C$127,2,0)</f>
        <v>5</v>
      </c>
      <c r="C21" s="16">
        <f t="shared" si="26"/>
        <v>0.10347222222222223</v>
      </c>
      <c r="D21" s="16">
        <f t="shared" si="27"/>
        <v>0.1173611111111111</v>
      </c>
      <c r="E21" s="30">
        <v>900</v>
      </c>
      <c r="F21" s="30">
        <v>300</v>
      </c>
      <c r="G21" s="18">
        <f t="shared" si="28"/>
        <v>0.10833333333333334</v>
      </c>
      <c r="H21" s="41" t="str">
        <f>VLOOKUP(A21,'APPENDIX C'!$A$2:'APPENDIX C'!$B$357,2,0)</f>
        <v xml:space="preserve"> </v>
      </c>
      <c r="I21" s="17">
        <f t="shared" si="29"/>
        <v>0</v>
      </c>
      <c r="J21" s="17">
        <f t="shared" si="30"/>
        <v>1200</v>
      </c>
      <c r="K21" s="17">
        <f t="shared" si="31"/>
        <v>0</v>
      </c>
      <c r="L21" s="17">
        <f t="shared" si="32"/>
        <v>0</v>
      </c>
      <c r="M21" s="17">
        <f t="shared" si="33"/>
        <v>0</v>
      </c>
      <c r="N21" s="17">
        <f t="shared" si="34"/>
        <v>0</v>
      </c>
      <c r="O21" s="17">
        <f t="shared" si="35"/>
        <v>0</v>
      </c>
      <c r="P21" s="17">
        <f t="shared" si="36"/>
        <v>2.8166666666666664</v>
      </c>
      <c r="Q21" s="17">
        <f t="shared" si="37"/>
        <v>2</v>
      </c>
      <c r="R21" s="17">
        <f t="shared" si="38"/>
        <v>49</v>
      </c>
    </row>
    <row r="22" spans="1:18" s="19" customFormat="1">
      <c r="A22" s="20" t="s">
        <v>198</v>
      </c>
      <c r="B22" s="26">
        <f>VLOOKUP(A22,'APPENDIX A'!$A$2:'APPENDIX A'!$C$127,2,0)</f>
        <v>5</v>
      </c>
      <c r="C22" s="16">
        <f t="shared" si="26"/>
        <v>0.1173611111111111</v>
      </c>
      <c r="D22" s="16">
        <f t="shared" si="27"/>
        <v>0.13125000000000001</v>
      </c>
      <c r="E22" s="30">
        <v>900</v>
      </c>
      <c r="F22" s="30">
        <v>300</v>
      </c>
      <c r="G22" s="18">
        <f t="shared" si="28"/>
        <v>0.12222222222222223</v>
      </c>
      <c r="H22" s="41" t="str">
        <f>VLOOKUP(A22,'APPENDIX C'!$A$2:'APPENDIX C'!$B$357,2,0)</f>
        <v xml:space="preserve"> </v>
      </c>
      <c r="I22" s="17">
        <f t="shared" si="29"/>
        <v>0</v>
      </c>
      <c r="J22" s="17">
        <f t="shared" si="30"/>
        <v>1200</v>
      </c>
      <c r="K22" s="17">
        <f t="shared" si="31"/>
        <v>0</v>
      </c>
      <c r="L22" s="17">
        <f t="shared" si="32"/>
        <v>0</v>
      </c>
      <c r="M22" s="17">
        <f t="shared" si="33"/>
        <v>0</v>
      </c>
      <c r="N22" s="17">
        <f t="shared" si="34"/>
        <v>0</v>
      </c>
      <c r="O22" s="17">
        <f t="shared" si="35"/>
        <v>0</v>
      </c>
      <c r="P22" s="17">
        <f t="shared" si="36"/>
        <v>3.15</v>
      </c>
      <c r="Q22" s="17">
        <f t="shared" si="37"/>
        <v>3</v>
      </c>
      <c r="R22" s="17">
        <f t="shared" si="38"/>
        <v>9</v>
      </c>
    </row>
    <row r="23" spans="1:18" s="19" customFormat="1">
      <c r="A23" s="20" t="s">
        <v>166</v>
      </c>
      <c r="B23" s="26">
        <f>VLOOKUP(A23,'APPENDIX A'!$A$2:'APPENDIX A'!$C$127,2,0)</f>
        <v>5</v>
      </c>
      <c r="C23" s="16">
        <f t="shared" si="26"/>
        <v>0.13125000000000001</v>
      </c>
      <c r="D23" s="16">
        <f t="shared" si="27"/>
        <v>0.1451388888888889</v>
      </c>
      <c r="E23" s="30">
        <v>900</v>
      </c>
      <c r="F23" s="30">
        <v>300</v>
      </c>
      <c r="G23" s="18">
        <f t="shared" si="28"/>
        <v>0.1361111111111111</v>
      </c>
      <c r="H23" s="41" t="str">
        <f>VLOOKUP(A23,'APPENDIX C'!$A$2:'APPENDIX C'!$B$357,2,0)</f>
        <v xml:space="preserve"> </v>
      </c>
      <c r="I23" s="17">
        <f t="shared" si="29"/>
        <v>0</v>
      </c>
      <c r="J23" s="17">
        <f t="shared" si="30"/>
        <v>0</v>
      </c>
      <c r="K23" s="17">
        <f t="shared" si="31"/>
        <v>0</v>
      </c>
      <c r="L23" s="17">
        <f t="shared" si="32"/>
        <v>1200</v>
      </c>
      <c r="M23" s="17">
        <f t="shared" si="33"/>
        <v>0</v>
      </c>
      <c r="N23" s="17">
        <f t="shared" si="34"/>
        <v>0</v>
      </c>
      <c r="O23" s="17">
        <f t="shared" si="35"/>
        <v>0</v>
      </c>
      <c r="P23" s="17">
        <f t="shared" si="36"/>
        <v>3.4833333333333334</v>
      </c>
      <c r="Q23" s="17">
        <f t="shared" si="37"/>
        <v>3</v>
      </c>
      <c r="R23" s="17">
        <f t="shared" si="38"/>
        <v>29</v>
      </c>
    </row>
    <row r="24" spans="1:18" s="19" customFormat="1">
      <c r="A24" s="20"/>
      <c r="B24" s="26"/>
      <c r="C24" s="16"/>
      <c r="D24" s="16"/>
    </row>
    <row r="25" spans="1:18" s="19" customFormat="1">
      <c r="B25" s="26"/>
      <c r="C25" s="16"/>
      <c r="D25" s="16"/>
      <c r="H25" s="21" t="s">
        <v>29</v>
      </c>
      <c r="I25" s="22">
        <f t="shared" ref="I25:O25" si="39">SUM(I2:I23)</f>
        <v>0</v>
      </c>
      <c r="J25" s="22">
        <f t="shared" si="39"/>
        <v>4800</v>
      </c>
      <c r="K25" s="22">
        <f t="shared" si="39"/>
        <v>6000</v>
      </c>
      <c r="L25" s="22">
        <f t="shared" si="39"/>
        <v>3600</v>
      </c>
      <c r="M25" s="22">
        <f t="shared" si="39"/>
        <v>12840</v>
      </c>
      <c r="N25" s="22">
        <f t="shared" si="39"/>
        <v>0</v>
      </c>
      <c r="O25" s="22">
        <f t="shared" si="39"/>
        <v>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activeCell="E6" sqref="E6"/>
    </sheetView>
  </sheetViews>
  <sheetFormatPr baseColWidth="10" defaultRowHeight="15" x14ac:dyDescent="0"/>
  <cols>
    <col min="2" max="2" width="10.83203125" style="1"/>
    <col min="3" max="4" width="10.83203125" style="5"/>
  </cols>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c r="A2" s="20" t="s">
        <v>170</v>
      </c>
      <c r="B2" s="26">
        <f>VLOOKUP(A2,'APPENDIX A'!$A$2:'APPENDIX A'!$C$127,2,0)</f>
        <v>4</v>
      </c>
      <c r="C2" s="15">
        <f>'Summary MARCH 2014'!M5</f>
        <v>0.82986111111111116</v>
      </c>
      <c r="D2" s="29">
        <f t="shared" ref="D2:D4" si="0">TIME(Q2,R2,0)</f>
        <v>0.84027777777777779</v>
      </c>
      <c r="E2" s="30">
        <v>600</v>
      </c>
      <c r="F2" s="30">
        <v>300</v>
      </c>
      <c r="G2" s="31">
        <f t="shared" ref="G2:G4" si="1">TIME(HOUR(C2),MINUTE(C2)+E2/120,0)</f>
        <v>0.83333333333333337</v>
      </c>
      <c r="H2" s="41" t="str">
        <f>VLOOKUP(A2,'APPENDIX C'!$A$2:'APPENDIX C'!$B$357,2,0)</f>
        <v xml:space="preserve"> </v>
      </c>
      <c r="I2" s="30">
        <f t="shared" ref="I2:I4" si="2">IF(MID(A2,1,2)="RM",E2+F2,0)</f>
        <v>0</v>
      </c>
      <c r="J2" s="30">
        <f t="shared" ref="J2:J4" si="3">IF(MID(A2,1,2)="MP",0,IF(MID(A2,1,1)="M",E2+F2,0))</f>
        <v>0</v>
      </c>
      <c r="K2" s="30">
        <f t="shared" ref="K2:K4" si="4">IF(MID(A2,1,2)="KP",E2+F2,0)</f>
        <v>0</v>
      </c>
      <c r="L2" s="30">
        <f t="shared" ref="L2:L4" si="5">IF(MID(A2,1,2)="MP",E2+F2,0)</f>
        <v>900</v>
      </c>
      <c r="M2" s="30">
        <f t="shared" ref="M2:M4" si="6">IF(MID(A2,1,2)="OC",E2+F2,0)</f>
        <v>0</v>
      </c>
      <c r="N2" s="30">
        <f t="shared" ref="N2:N4" si="7">IF(MID(A2,1,2)="AS",E2+F2,0)</f>
        <v>0</v>
      </c>
      <c r="O2" s="30">
        <f t="shared" ref="O2:O4" si="8">IF(MID(A2,1,2)="IP",E2+F2,0)</f>
        <v>0</v>
      </c>
      <c r="P2" s="30">
        <f t="shared" ref="P2:P4" si="9">HOUR(C2)+(MINUTE(C2)+(E2+F2)/60)/60</f>
        <v>20.166666666666668</v>
      </c>
      <c r="Q2" s="30">
        <f t="shared" ref="Q2:Q4" si="10">INT(P2)</f>
        <v>20</v>
      </c>
      <c r="R2" s="30">
        <f t="shared" ref="R2:R4" si="11">ROUND(((P2-Q2)*60),0)</f>
        <v>10</v>
      </c>
    </row>
    <row r="3" spans="1:18" s="19" customFormat="1" ht="30">
      <c r="A3" s="20" t="s">
        <v>224</v>
      </c>
      <c r="B3" s="26">
        <f>VLOOKUP(A3,'APPENDIX A'!$A$2:'APPENDIX A'!$C$127,2,0)</f>
        <v>5</v>
      </c>
      <c r="C3" s="16">
        <f t="shared" ref="C3:C4" si="12">D2</f>
        <v>0.84027777777777779</v>
      </c>
      <c r="D3" s="16">
        <f t="shared" si="0"/>
        <v>0.85416666666666663</v>
      </c>
      <c r="E3" s="30">
        <v>900</v>
      </c>
      <c r="F3" s="30">
        <v>300</v>
      </c>
      <c r="G3" s="18">
        <f t="shared" si="1"/>
        <v>0.84513888888888899</v>
      </c>
      <c r="H3" s="41" t="str">
        <f>VLOOKUP(A3,'APPENDIX C'!$A$2:'APPENDIX C'!$B$357,2,0)</f>
        <v>NOTE_36; NOTE_12</v>
      </c>
      <c r="I3" s="17">
        <f t="shared" si="2"/>
        <v>0</v>
      </c>
      <c r="J3" s="17">
        <f t="shared" si="3"/>
        <v>0</v>
      </c>
      <c r="K3" s="17">
        <f t="shared" si="4"/>
        <v>1200</v>
      </c>
      <c r="L3" s="17">
        <f t="shared" si="5"/>
        <v>0</v>
      </c>
      <c r="M3" s="17">
        <f t="shared" si="6"/>
        <v>0</v>
      </c>
      <c r="N3" s="17">
        <f t="shared" si="7"/>
        <v>0</v>
      </c>
      <c r="O3" s="17">
        <f t="shared" si="8"/>
        <v>0</v>
      </c>
      <c r="P3" s="17">
        <f t="shared" si="9"/>
        <v>20.5</v>
      </c>
      <c r="Q3" s="17">
        <f t="shared" si="10"/>
        <v>20</v>
      </c>
      <c r="R3" s="17">
        <f t="shared" si="11"/>
        <v>30</v>
      </c>
    </row>
    <row r="4" spans="1:18" s="19" customFormat="1">
      <c r="A4" s="19" t="s">
        <v>236</v>
      </c>
      <c r="B4" s="26">
        <f>VLOOKUP(A4,'APPENDIX A'!$A$2:'APPENDIX A'!$C$127,2,0)</f>
        <v>4</v>
      </c>
      <c r="C4" s="16">
        <f t="shared" si="12"/>
        <v>0.85416666666666663</v>
      </c>
      <c r="D4" s="16">
        <f t="shared" si="0"/>
        <v>0.86805555555555547</v>
      </c>
      <c r="E4" s="30">
        <v>900</v>
      </c>
      <c r="F4" s="30">
        <v>300</v>
      </c>
      <c r="G4" s="18">
        <f t="shared" si="1"/>
        <v>0.85902777777777783</v>
      </c>
      <c r="H4" s="41" t="str">
        <f>VLOOKUP(A4,'APPENDIX C'!$A$2:'APPENDIX C'!$B$357,2,0)</f>
        <v>NOTE_04</v>
      </c>
      <c r="I4" s="17">
        <f t="shared" si="2"/>
        <v>0</v>
      </c>
      <c r="J4" s="17">
        <f t="shared" si="3"/>
        <v>0</v>
      </c>
      <c r="K4" s="17">
        <f t="shared" si="4"/>
        <v>1200</v>
      </c>
      <c r="L4" s="17">
        <f t="shared" si="5"/>
        <v>0</v>
      </c>
      <c r="M4" s="17">
        <f t="shared" si="6"/>
        <v>0</v>
      </c>
      <c r="N4" s="17">
        <f t="shared" si="7"/>
        <v>0</v>
      </c>
      <c r="O4" s="17">
        <f t="shared" si="8"/>
        <v>0</v>
      </c>
      <c r="P4" s="17">
        <f t="shared" si="9"/>
        <v>20.833333333333332</v>
      </c>
      <c r="Q4" s="17">
        <f t="shared" si="10"/>
        <v>20</v>
      </c>
      <c r="R4" s="17">
        <f t="shared" si="11"/>
        <v>50</v>
      </c>
    </row>
    <row r="5" spans="1:18" s="19" customFormat="1">
      <c r="A5" s="19" t="s">
        <v>227</v>
      </c>
      <c r="B5" s="26">
        <f>VLOOKUP(A5,'APPENDIX A'!$A$2:'APPENDIX A'!$C$127,2,0)</f>
        <v>4</v>
      </c>
      <c r="C5" s="16">
        <f t="shared" ref="C5:C23" si="13">D4</f>
        <v>0.86805555555555547</v>
      </c>
      <c r="D5" s="16">
        <f t="shared" ref="D5:D23" si="14">TIME(Q5,R5,0)</f>
        <v>0.87847222222222221</v>
      </c>
      <c r="E5" s="30">
        <v>600</v>
      </c>
      <c r="F5" s="30">
        <v>300</v>
      </c>
      <c r="G5" s="18">
        <f t="shared" ref="G5:G23" si="15">TIME(HOUR(C5),MINUTE(C5)+E5/120,0)</f>
        <v>0.87152777777777779</v>
      </c>
      <c r="H5" s="41" t="str">
        <f>VLOOKUP(A5,'APPENDIX C'!$A$2:'APPENDIX C'!$B$357,2,0)</f>
        <v xml:space="preserve"> </v>
      </c>
      <c r="I5" s="17">
        <f t="shared" ref="I5:I23" si="16">IF(MID(A5,1,2)="RM",E5+F5,0)</f>
        <v>0</v>
      </c>
      <c r="J5" s="17">
        <f t="shared" ref="J5:J23" si="17">IF(MID(A5,1,2)="MP",0,IF(MID(A5,1,1)="M",E5+F5,0))</f>
        <v>0</v>
      </c>
      <c r="K5" s="17">
        <f t="shared" ref="K5:K23" si="18">IF(MID(A5,1,2)="KP",E5+F5,0)</f>
        <v>900</v>
      </c>
      <c r="L5" s="17">
        <f t="shared" ref="L5:L23" si="19">IF(MID(A5,1,2)="MP",E5+F5,0)</f>
        <v>0</v>
      </c>
      <c r="M5" s="17">
        <f t="shared" ref="M5:M23" si="20">IF(MID(A5,1,2)="OC",E5+F5,0)</f>
        <v>0</v>
      </c>
      <c r="N5" s="17">
        <f t="shared" ref="N5:N23" si="21">IF(MID(A5,1,2)="AS",E5+F5,0)</f>
        <v>0</v>
      </c>
      <c r="O5" s="17">
        <f t="shared" ref="O5:O23" si="22">IF(MID(A5,1,2)="IP",E5+F5,0)</f>
        <v>0</v>
      </c>
      <c r="P5" s="17">
        <f t="shared" ref="P5:P23" si="23">HOUR(C5)+(MINUTE(C5)+(E5+F5)/60)/60</f>
        <v>21.083333333333332</v>
      </c>
      <c r="Q5" s="17">
        <f t="shared" ref="Q5:Q23" si="24">INT(P5)</f>
        <v>21</v>
      </c>
      <c r="R5" s="17">
        <f t="shared" ref="R5:R23" si="25">ROUND(((P5-Q5)*60),0)</f>
        <v>5</v>
      </c>
    </row>
    <row r="6" spans="1:18" s="19" customFormat="1">
      <c r="A6" s="19" t="s">
        <v>283</v>
      </c>
      <c r="B6" s="26">
        <f>VLOOKUP(A6,'APPENDIX A'!$A$2:'APPENDIX A'!$C$127,2,0)</f>
        <v>5</v>
      </c>
      <c r="C6" s="16">
        <f t="shared" si="13"/>
        <v>0.87847222222222221</v>
      </c>
      <c r="D6" s="16">
        <f t="shared" si="14"/>
        <v>0.8930555555555556</v>
      </c>
      <c r="E6" s="30">
        <v>1200</v>
      </c>
      <c r="F6" s="30">
        <v>60</v>
      </c>
      <c r="G6" s="18">
        <f t="shared" si="15"/>
        <v>0.88541666666666663</v>
      </c>
      <c r="H6" s="41" t="str">
        <f>VLOOKUP(A6,'APPENDIX C'!$A$2:'APPENDIX C'!$B$357,2,0)</f>
        <v xml:space="preserve"> </v>
      </c>
      <c r="I6" s="17">
        <f t="shared" si="16"/>
        <v>0</v>
      </c>
      <c r="J6" s="17">
        <f t="shared" si="17"/>
        <v>0</v>
      </c>
      <c r="K6" s="17">
        <f t="shared" si="18"/>
        <v>0</v>
      </c>
      <c r="L6" s="17">
        <f t="shared" si="19"/>
        <v>0</v>
      </c>
      <c r="M6" s="17">
        <f t="shared" si="20"/>
        <v>1260</v>
      </c>
      <c r="N6" s="17">
        <f t="shared" si="21"/>
        <v>0</v>
      </c>
      <c r="O6" s="17">
        <f t="shared" si="22"/>
        <v>0</v>
      </c>
      <c r="P6" s="17">
        <f t="shared" si="23"/>
        <v>21.433333333333334</v>
      </c>
      <c r="Q6" s="17">
        <f t="shared" si="24"/>
        <v>21</v>
      </c>
      <c r="R6" s="17">
        <f t="shared" si="25"/>
        <v>26</v>
      </c>
    </row>
    <row r="7" spans="1:18" s="19" customFormat="1">
      <c r="A7" s="19" t="s">
        <v>285</v>
      </c>
      <c r="B7" s="26">
        <f>VLOOKUP(A7,'APPENDIX A'!$A$2:'APPENDIX A'!$C$127,2,0)</f>
        <v>4</v>
      </c>
      <c r="C7" s="16">
        <f t="shared" si="13"/>
        <v>0.8930555555555556</v>
      </c>
      <c r="D7" s="16">
        <f t="shared" si="14"/>
        <v>0.90763888888888899</v>
      </c>
      <c r="E7" s="30">
        <v>1200</v>
      </c>
      <c r="F7" s="30">
        <v>60</v>
      </c>
      <c r="G7" s="18">
        <f t="shared" si="15"/>
        <v>0.9</v>
      </c>
      <c r="H7" s="41" t="str">
        <f>VLOOKUP(A7,'APPENDIX C'!$A$2:'APPENDIX C'!$B$357,2,0)</f>
        <v xml:space="preserve"> </v>
      </c>
      <c r="I7" s="17">
        <f t="shared" si="16"/>
        <v>0</v>
      </c>
      <c r="J7" s="17">
        <f t="shared" si="17"/>
        <v>0</v>
      </c>
      <c r="K7" s="17">
        <f t="shared" si="18"/>
        <v>0</v>
      </c>
      <c r="L7" s="17">
        <f t="shared" si="19"/>
        <v>0</v>
      </c>
      <c r="M7" s="17">
        <f t="shared" si="20"/>
        <v>1260</v>
      </c>
      <c r="N7" s="17">
        <f t="shared" si="21"/>
        <v>0</v>
      </c>
      <c r="O7" s="17">
        <f t="shared" si="22"/>
        <v>0</v>
      </c>
      <c r="P7" s="17">
        <f t="shared" si="23"/>
        <v>21.783333333333335</v>
      </c>
      <c r="Q7" s="17">
        <f t="shared" si="24"/>
        <v>21</v>
      </c>
      <c r="R7" s="17">
        <f t="shared" si="25"/>
        <v>47</v>
      </c>
    </row>
    <row r="8" spans="1:18" s="19" customFormat="1">
      <c r="A8" s="19" t="s">
        <v>291</v>
      </c>
      <c r="B8" s="26">
        <f>VLOOKUP(A8,'APPENDIX A'!$A$2:'APPENDIX A'!$C$127,2,0)</f>
        <v>4</v>
      </c>
      <c r="C8" s="16">
        <f t="shared" si="13"/>
        <v>0.90763888888888899</v>
      </c>
      <c r="D8" s="16">
        <f t="shared" si="14"/>
        <v>0.92222222222222217</v>
      </c>
      <c r="E8" s="30">
        <v>1200</v>
      </c>
      <c r="F8" s="30">
        <v>60</v>
      </c>
      <c r="G8" s="18">
        <f t="shared" si="15"/>
        <v>0.9145833333333333</v>
      </c>
      <c r="H8" s="41" t="str">
        <f>VLOOKUP(A8,'APPENDIX C'!$A$2:'APPENDIX C'!$B$357,2,0)</f>
        <v xml:space="preserve"> </v>
      </c>
      <c r="I8" s="17">
        <f t="shared" si="16"/>
        <v>0</v>
      </c>
      <c r="J8" s="17">
        <f t="shared" si="17"/>
        <v>0</v>
      </c>
      <c r="K8" s="17">
        <f t="shared" si="18"/>
        <v>0</v>
      </c>
      <c r="L8" s="17">
        <f t="shared" si="19"/>
        <v>0</v>
      </c>
      <c r="M8" s="17">
        <f t="shared" si="20"/>
        <v>1260</v>
      </c>
      <c r="N8" s="17">
        <f t="shared" si="21"/>
        <v>0</v>
      </c>
      <c r="O8" s="17">
        <f t="shared" si="22"/>
        <v>0</v>
      </c>
      <c r="P8" s="17">
        <f t="shared" si="23"/>
        <v>22.133333333333333</v>
      </c>
      <c r="Q8" s="17">
        <f t="shared" si="24"/>
        <v>22</v>
      </c>
      <c r="R8" s="17">
        <f t="shared" si="25"/>
        <v>8</v>
      </c>
    </row>
    <row r="9" spans="1:18" s="19" customFormat="1">
      <c r="A9" s="19" t="s">
        <v>295</v>
      </c>
      <c r="B9" s="26">
        <f>VLOOKUP(A9,'APPENDIX A'!$A$2:'APPENDIX A'!$C$127,2,0)</f>
        <v>5</v>
      </c>
      <c r="C9" s="16">
        <f t="shared" si="13"/>
        <v>0.92222222222222217</v>
      </c>
      <c r="D9" s="16">
        <f t="shared" si="14"/>
        <v>0.93680555555555556</v>
      </c>
      <c r="E9" s="30">
        <v>1200</v>
      </c>
      <c r="F9" s="30">
        <v>60</v>
      </c>
      <c r="G9" s="18">
        <f t="shared" si="15"/>
        <v>0.9291666666666667</v>
      </c>
      <c r="H9" s="41" t="str">
        <f>VLOOKUP(A9,'APPENDIX C'!$A$2:'APPENDIX C'!$B$357,2,0)</f>
        <v xml:space="preserve"> </v>
      </c>
      <c r="I9" s="17">
        <f t="shared" si="16"/>
        <v>0</v>
      </c>
      <c r="J9" s="17">
        <f t="shared" si="17"/>
        <v>0</v>
      </c>
      <c r="K9" s="17">
        <f t="shared" si="18"/>
        <v>0</v>
      </c>
      <c r="L9" s="17">
        <f t="shared" si="19"/>
        <v>0</v>
      </c>
      <c r="M9" s="17">
        <f t="shared" si="20"/>
        <v>1260</v>
      </c>
      <c r="N9" s="17">
        <f t="shared" si="21"/>
        <v>0</v>
      </c>
      <c r="O9" s="17">
        <f t="shared" si="22"/>
        <v>0</v>
      </c>
      <c r="P9" s="17">
        <f t="shared" si="23"/>
        <v>22.483333333333334</v>
      </c>
      <c r="Q9" s="17">
        <f t="shared" si="24"/>
        <v>22</v>
      </c>
      <c r="R9" s="17">
        <f t="shared" si="25"/>
        <v>29</v>
      </c>
    </row>
    <row r="10" spans="1:18" s="19" customFormat="1">
      <c r="A10" s="19" t="s">
        <v>296</v>
      </c>
      <c r="B10" s="26">
        <f>VLOOKUP(A10,'APPENDIX A'!$A$2:'APPENDIX A'!$C$127,2,0)</f>
        <v>5</v>
      </c>
      <c r="C10" s="16">
        <f t="shared" si="13"/>
        <v>0.93680555555555556</v>
      </c>
      <c r="D10" s="16">
        <f t="shared" si="14"/>
        <v>0.95138888888888884</v>
      </c>
      <c r="E10" s="30">
        <v>1200</v>
      </c>
      <c r="F10" s="30">
        <v>60</v>
      </c>
      <c r="G10" s="18">
        <f t="shared" si="15"/>
        <v>0.94374999999999998</v>
      </c>
      <c r="H10" s="41" t="str">
        <f>VLOOKUP(A10,'APPENDIX C'!$A$2:'APPENDIX C'!$B$357,2,0)</f>
        <v xml:space="preserve"> </v>
      </c>
      <c r="I10" s="17">
        <f t="shared" si="16"/>
        <v>0</v>
      </c>
      <c r="J10" s="17">
        <f t="shared" si="17"/>
        <v>0</v>
      </c>
      <c r="K10" s="17">
        <f t="shared" si="18"/>
        <v>0</v>
      </c>
      <c r="L10" s="17">
        <f t="shared" si="19"/>
        <v>0</v>
      </c>
      <c r="M10" s="17">
        <f t="shared" si="20"/>
        <v>1260</v>
      </c>
      <c r="N10" s="17">
        <f t="shared" si="21"/>
        <v>0</v>
      </c>
      <c r="O10" s="17">
        <f t="shared" si="22"/>
        <v>0</v>
      </c>
      <c r="P10" s="17">
        <f t="shared" si="23"/>
        <v>22.833333333333332</v>
      </c>
      <c r="Q10" s="17">
        <f t="shared" si="24"/>
        <v>22</v>
      </c>
      <c r="R10" s="17">
        <f t="shared" si="25"/>
        <v>50</v>
      </c>
    </row>
    <row r="11" spans="1:18" s="19" customFormat="1">
      <c r="A11" s="19" t="s">
        <v>297</v>
      </c>
      <c r="B11" s="26">
        <f>VLOOKUP(A11,'APPENDIX A'!$A$2:'APPENDIX A'!$C$127,2,0)</f>
        <v>5</v>
      </c>
      <c r="C11" s="16">
        <f t="shared" si="13"/>
        <v>0.95138888888888884</v>
      </c>
      <c r="D11" s="16">
        <f t="shared" si="14"/>
        <v>0.96597222222222223</v>
      </c>
      <c r="E11" s="30">
        <v>1200</v>
      </c>
      <c r="F11" s="30">
        <v>60</v>
      </c>
      <c r="G11" s="18">
        <f t="shared" si="15"/>
        <v>0.95833333333333337</v>
      </c>
      <c r="H11" s="41" t="str">
        <f>VLOOKUP(A11,'APPENDIX C'!$A$2:'APPENDIX C'!$B$357,2,0)</f>
        <v xml:space="preserve"> </v>
      </c>
      <c r="I11" s="17">
        <f t="shared" si="16"/>
        <v>0</v>
      </c>
      <c r="J11" s="17">
        <f t="shared" si="17"/>
        <v>0</v>
      </c>
      <c r="K11" s="17">
        <f t="shared" si="18"/>
        <v>0</v>
      </c>
      <c r="L11" s="17">
        <f t="shared" si="19"/>
        <v>0</v>
      </c>
      <c r="M11" s="17">
        <f t="shared" si="20"/>
        <v>1260</v>
      </c>
      <c r="N11" s="17">
        <f t="shared" si="21"/>
        <v>0</v>
      </c>
      <c r="O11" s="17">
        <f t="shared" si="22"/>
        <v>0</v>
      </c>
      <c r="P11" s="17">
        <f t="shared" si="23"/>
        <v>23.183333333333334</v>
      </c>
      <c r="Q11" s="17">
        <f t="shared" si="24"/>
        <v>23</v>
      </c>
      <c r="R11" s="17">
        <f t="shared" si="25"/>
        <v>11</v>
      </c>
    </row>
    <row r="12" spans="1:18" s="19" customFormat="1">
      <c r="A12" s="19" t="s">
        <v>301</v>
      </c>
      <c r="B12" s="26">
        <f>VLOOKUP(A12,'APPENDIX A'!$A$2:'APPENDIX A'!$C$127,2,0)</f>
        <v>4</v>
      </c>
      <c r="C12" s="16">
        <f t="shared" si="13"/>
        <v>0.96597222222222223</v>
      </c>
      <c r="D12" s="16">
        <f t="shared" si="14"/>
        <v>0.98055555555555562</v>
      </c>
      <c r="E12" s="30">
        <v>1200</v>
      </c>
      <c r="F12" s="30">
        <v>60</v>
      </c>
      <c r="G12" s="18">
        <f t="shared" si="15"/>
        <v>0.97291666666666676</v>
      </c>
      <c r="H12" s="41" t="str">
        <f>VLOOKUP(A12,'APPENDIX C'!$A$2:'APPENDIX C'!$B$357,2,0)</f>
        <v xml:space="preserve"> </v>
      </c>
      <c r="I12" s="17">
        <f t="shared" si="16"/>
        <v>0</v>
      </c>
      <c r="J12" s="17">
        <f t="shared" si="17"/>
        <v>0</v>
      </c>
      <c r="K12" s="17">
        <f t="shared" si="18"/>
        <v>0</v>
      </c>
      <c r="L12" s="17">
        <f t="shared" si="19"/>
        <v>0</v>
      </c>
      <c r="M12" s="17">
        <f t="shared" si="20"/>
        <v>1260</v>
      </c>
      <c r="N12" s="17">
        <f t="shared" si="21"/>
        <v>0</v>
      </c>
      <c r="O12" s="17">
        <f t="shared" si="22"/>
        <v>0</v>
      </c>
      <c r="P12" s="17">
        <f t="shared" si="23"/>
        <v>23.533333333333335</v>
      </c>
      <c r="Q12" s="17">
        <f t="shared" si="24"/>
        <v>23</v>
      </c>
      <c r="R12" s="17">
        <f t="shared" si="25"/>
        <v>32</v>
      </c>
    </row>
    <row r="13" spans="1:18" s="19" customFormat="1">
      <c r="A13" s="19" t="s">
        <v>302</v>
      </c>
      <c r="B13" s="26">
        <f>VLOOKUP(A13,'APPENDIX A'!$A$2:'APPENDIX A'!$C$127,2,0)</f>
        <v>3</v>
      </c>
      <c r="C13" s="16">
        <f t="shared" si="13"/>
        <v>0.98055555555555562</v>
      </c>
      <c r="D13" s="16">
        <f t="shared" si="14"/>
        <v>0.99513888888888891</v>
      </c>
      <c r="E13" s="30">
        <v>1200</v>
      </c>
      <c r="F13" s="30">
        <v>60</v>
      </c>
      <c r="G13" s="18">
        <f t="shared" si="15"/>
        <v>0.98749999999999993</v>
      </c>
      <c r="H13" s="41" t="str">
        <f>VLOOKUP(A13,'APPENDIX C'!$A$2:'APPENDIX C'!$B$357,2,0)</f>
        <v xml:space="preserve"> </v>
      </c>
      <c r="I13" s="17">
        <f t="shared" si="16"/>
        <v>0</v>
      </c>
      <c r="J13" s="17">
        <f t="shared" si="17"/>
        <v>0</v>
      </c>
      <c r="K13" s="17">
        <f t="shared" si="18"/>
        <v>0</v>
      </c>
      <c r="L13" s="17">
        <f t="shared" si="19"/>
        <v>0</v>
      </c>
      <c r="M13" s="17">
        <f t="shared" si="20"/>
        <v>1260</v>
      </c>
      <c r="N13" s="17">
        <f t="shared" si="21"/>
        <v>0</v>
      </c>
      <c r="O13" s="17">
        <f t="shared" si="22"/>
        <v>0</v>
      </c>
      <c r="P13" s="17">
        <f t="shared" si="23"/>
        <v>23.883333333333333</v>
      </c>
      <c r="Q13" s="17">
        <f t="shared" si="24"/>
        <v>23</v>
      </c>
      <c r="R13" s="17">
        <f t="shared" si="25"/>
        <v>53</v>
      </c>
    </row>
    <row r="14" spans="1:18" s="19" customFormat="1">
      <c r="A14" s="19" t="s">
        <v>303</v>
      </c>
      <c r="B14" s="26">
        <f>VLOOKUP(A14,'APPENDIX A'!$A$2:'APPENDIX A'!$C$127,2,0)</f>
        <v>3</v>
      </c>
      <c r="C14" s="16">
        <f t="shared" si="13"/>
        <v>0.99513888888888891</v>
      </c>
      <c r="D14" s="16">
        <f t="shared" si="14"/>
        <v>9.7222222222221877E-3</v>
      </c>
      <c r="E14" s="30">
        <v>1200</v>
      </c>
      <c r="F14" s="30">
        <v>60</v>
      </c>
      <c r="G14" s="18">
        <f t="shared" si="15"/>
        <v>2.083333333333437E-3</v>
      </c>
      <c r="H14" s="41" t="str">
        <f>VLOOKUP(A14,'APPENDIX C'!$A$2:'APPENDIX C'!$B$357,2,0)</f>
        <v xml:space="preserve"> </v>
      </c>
      <c r="I14" s="17">
        <f t="shared" si="16"/>
        <v>0</v>
      </c>
      <c r="J14" s="17">
        <f t="shared" si="17"/>
        <v>0</v>
      </c>
      <c r="K14" s="17">
        <f t="shared" si="18"/>
        <v>0</v>
      </c>
      <c r="L14" s="17">
        <f t="shared" si="19"/>
        <v>0</v>
      </c>
      <c r="M14" s="17">
        <f t="shared" si="20"/>
        <v>1260</v>
      </c>
      <c r="N14" s="17">
        <f t="shared" si="21"/>
        <v>0</v>
      </c>
      <c r="O14" s="17">
        <f t="shared" si="22"/>
        <v>0</v>
      </c>
      <c r="P14" s="17">
        <f t="shared" si="23"/>
        <v>24.233333333333334</v>
      </c>
      <c r="Q14" s="17">
        <f t="shared" si="24"/>
        <v>24</v>
      </c>
      <c r="R14" s="17">
        <f t="shared" si="25"/>
        <v>14</v>
      </c>
    </row>
    <row r="15" spans="1:18" s="19" customFormat="1">
      <c r="A15" s="19" t="s">
        <v>304</v>
      </c>
      <c r="B15" s="26">
        <f>VLOOKUP(A15,'APPENDIX A'!$A$2:'APPENDIX A'!$C$127,2,0)</f>
        <v>3</v>
      </c>
      <c r="C15" s="16">
        <f t="shared" si="13"/>
        <v>9.7222222222221877E-3</v>
      </c>
      <c r="D15" s="16">
        <f t="shared" si="14"/>
        <v>2.4305555555555556E-2</v>
      </c>
      <c r="E15" s="30">
        <v>1200</v>
      </c>
      <c r="F15" s="30">
        <v>60</v>
      </c>
      <c r="G15" s="18">
        <f t="shared" si="15"/>
        <v>1.6666666666666666E-2</v>
      </c>
      <c r="H15" s="41" t="str">
        <f>VLOOKUP(A15,'APPENDIX C'!$A$2:'APPENDIX C'!$B$357,2,0)</f>
        <v xml:space="preserve"> </v>
      </c>
      <c r="I15" s="17">
        <f t="shared" si="16"/>
        <v>0</v>
      </c>
      <c r="J15" s="17">
        <f t="shared" si="17"/>
        <v>0</v>
      </c>
      <c r="K15" s="17">
        <f t="shared" si="18"/>
        <v>0</v>
      </c>
      <c r="L15" s="17">
        <f t="shared" si="19"/>
        <v>0</v>
      </c>
      <c r="M15" s="17">
        <f t="shared" si="20"/>
        <v>1260</v>
      </c>
      <c r="N15" s="17">
        <f t="shared" si="21"/>
        <v>0</v>
      </c>
      <c r="O15" s="17">
        <f t="shared" si="22"/>
        <v>0</v>
      </c>
      <c r="P15" s="17">
        <f t="shared" si="23"/>
        <v>0.58333333333333337</v>
      </c>
      <c r="Q15" s="17">
        <f t="shared" si="24"/>
        <v>0</v>
      </c>
      <c r="R15" s="17">
        <f t="shared" si="25"/>
        <v>35</v>
      </c>
    </row>
    <row r="16" spans="1:18" s="19" customFormat="1">
      <c r="A16" s="19" t="s">
        <v>283</v>
      </c>
      <c r="B16" s="26">
        <f>VLOOKUP(A16,'APPENDIX A'!$A$2:'APPENDIX A'!$C$127,2,0)</f>
        <v>5</v>
      </c>
      <c r="C16" s="16">
        <f t="shared" si="13"/>
        <v>2.4305555555555556E-2</v>
      </c>
      <c r="D16" s="16">
        <f t="shared" si="14"/>
        <v>4.1666666666666664E-2</v>
      </c>
      <c r="E16" s="30">
        <v>1200</v>
      </c>
      <c r="F16" s="30">
        <v>300</v>
      </c>
      <c r="G16" s="18">
        <f t="shared" si="15"/>
        <v>3.125E-2</v>
      </c>
      <c r="H16" s="41" t="str">
        <f>VLOOKUP(A16,'APPENDIX C'!$A$2:'APPENDIX C'!$B$357,2,0)</f>
        <v xml:space="preserve"> </v>
      </c>
      <c r="I16" s="17">
        <f t="shared" si="16"/>
        <v>0</v>
      </c>
      <c r="J16" s="17">
        <f t="shared" si="17"/>
        <v>0</v>
      </c>
      <c r="K16" s="17">
        <f t="shared" si="18"/>
        <v>0</v>
      </c>
      <c r="L16" s="17">
        <f t="shared" si="19"/>
        <v>0</v>
      </c>
      <c r="M16" s="17">
        <f t="shared" si="20"/>
        <v>1500</v>
      </c>
      <c r="N16" s="17">
        <f t="shared" si="21"/>
        <v>0</v>
      </c>
      <c r="O16" s="17">
        <f t="shared" si="22"/>
        <v>0</v>
      </c>
      <c r="P16" s="17">
        <f t="shared" si="23"/>
        <v>1</v>
      </c>
      <c r="Q16" s="17">
        <f t="shared" si="24"/>
        <v>1</v>
      </c>
      <c r="R16" s="17">
        <f t="shared" si="25"/>
        <v>0</v>
      </c>
    </row>
    <row r="17" spans="1:19" s="19" customFormat="1">
      <c r="A17" s="19" t="s">
        <v>165</v>
      </c>
      <c r="B17" s="26">
        <f>VLOOKUP(A17,'APPENDIX A'!$A$2:'APPENDIX A'!$C$127,2,0)</f>
        <v>5</v>
      </c>
      <c r="C17" s="16">
        <f t="shared" si="13"/>
        <v>4.1666666666666664E-2</v>
      </c>
      <c r="D17" s="16">
        <f t="shared" si="14"/>
        <v>5.5555555555555552E-2</v>
      </c>
      <c r="E17" s="30">
        <v>900</v>
      </c>
      <c r="F17" s="30">
        <v>300</v>
      </c>
      <c r="G17" s="18">
        <f t="shared" si="15"/>
        <v>4.6527777777777779E-2</v>
      </c>
      <c r="H17" s="41" t="str">
        <f>VLOOKUP(A17,'APPENDIX C'!$A$2:'APPENDIX C'!$B$357,2,0)</f>
        <v xml:space="preserve"> </v>
      </c>
      <c r="I17" s="17">
        <f t="shared" si="16"/>
        <v>0</v>
      </c>
      <c r="J17" s="17">
        <f t="shared" si="17"/>
        <v>0</v>
      </c>
      <c r="K17" s="17">
        <f t="shared" si="18"/>
        <v>0</v>
      </c>
      <c r="L17" s="17">
        <f t="shared" si="19"/>
        <v>1200</v>
      </c>
      <c r="M17" s="17">
        <f t="shared" si="20"/>
        <v>0</v>
      </c>
      <c r="N17" s="17">
        <f t="shared" si="21"/>
        <v>0</v>
      </c>
      <c r="O17" s="17">
        <f t="shared" si="22"/>
        <v>0</v>
      </c>
      <c r="P17" s="17">
        <f t="shared" si="23"/>
        <v>1.3333333333333333</v>
      </c>
      <c r="Q17" s="17">
        <f t="shared" si="24"/>
        <v>1</v>
      </c>
      <c r="R17" s="17">
        <f t="shared" si="25"/>
        <v>20</v>
      </c>
    </row>
    <row r="18" spans="1:19" s="19" customFormat="1">
      <c r="A18" s="19" t="s">
        <v>229</v>
      </c>
      <c r="B18" s="26">
        <f>VLOOKUP(A18,'APPENDIX A'!$A$2:'APPENDIX A'!$C$127,2,0)</f>
        <v>4</v>
      </c>
      <c r="C18" s="16">
        <f t="shared" si="13"/>
        <v>5.5555555555555552E-2</v>
      </c>
      <c r="D18" s="16">
        <f t="shared" si="14"/>
        <v>6.9444444444444434E-2</v>
      </c>
      <c r="E18" s="30">
        <v>900</v>
      </c>
      <c r="F18" s="30">
        <v>300</v>
      </c>
      <c r="G18" s="18">
        <f t="shared" si="15"/>
        <v>6.0416666666666667E-2</v>
      </c>
      <c r="H18" s="41" t="str">
        <f>VLOOKUP(A18,'APPENDIX C'!$A$2:'APPENDIX C'!$B$357,2,0)</f>
        <v xml:space="preserve"> </v>
      </c>
      <c r="I18" s="17">
        <f t="shared" si="16"/>
        <v>0</v>
      </c>
      <c r="J18" s="17">
        <f t="shared" si="17"/>
        <v>0</v>
      </c>
      <c r="K18" s="17">
        <f t="shared" si="18"/>
        <v>1200</v>
      </c>
      <c r="L18" s="17">
        <f t="shared" si="19"/>
        <v>0</v>
      </c>
      <c r="M18" s="17">
        <f t="shared" si="20"/>
        <v>0</v>
      </c>
      <c r="N18" s="17">
        <f t="shared" si="21"/>
        <v>0</v>
      </c>
      <c r="O18" s="17">
        <f t="shared" si="22"/>
        <v>0</v>
      </c>
      <c r="P18" s="17">
        <f t="shared" si="23"/>
        <v>1.6666666666666665</v>
      </c>
      <c r="Q18" s="17">
        <f t="shared" si="24"/>
        <v>1</v>
      </c>
      <c r="R18" s="17">
        <f t="shared" si="25"/>
        <v>40</v>
      </c>
    </row>
    <row r="19" spans="1:19" s="19" customFormat="1">
      <c r="A19" s="19" t="s">
        <v>230</v>
      </c>
      <c r="B19" s="26">
        <f>VLOOKUP(A19,'APPENDIX A'!$A$2:'APPENDIX A'!$C$127,2,0)</f>
        <v>4</v>
      </c>
      <c r="C19" s="16">
        <f t="shared" si="13"/>
        <v>6.9444444444444434E-2</v>
      </c>
      <c r="D19" s="16">
        <f t="shared" si="14"/>
        <v>8.3333333333333329E-2</v>
      </c>
      <c r="E19" s="30">
        <v>900</v>
      </c>
      <c r="F19" s="30">
        <v>300</v>
      </c>
      <c r="G19" s="18">
        <f t="shared" si="15"/>
        <v>7.4305555555555555E-2</v>
      </c>
      <c r="H19" s="41" t="str">
        <f>VLOOKUP(A19,'APPENDIX C'!$A$2:'APPENDIX C'!$B$357,2,0)</f>
        <v xml:space="preserve"> </v>
      </c>
      <c r="I19" s="17">
        <f t="shared" si="16"/>
        <v>0</v>
      </c>
      <c r="J19" s="17">
        <f t="shared" si="17"/>
        <v>0</v>
      </c>
      <c r="K19" s="17">
        <f t="shared" si="18"/>
        <v>1200</v>
      </c>
      <c r="L19" s="17">
        <f t="shared" si="19"/>
        <v>0</v>
      </c>
      <c r="M19" s="17">
        <f t="shared" si="20"/>
        <v>0</v>
      </c>
      <c r="N19" s="17">
        <f t="shared" si="21"/>
        <v>0</v>
      </c>
      <c r="O19" s="17">
        <f t="shared" si="22"/>
        <v>0</v>
      </c>
      <c r="P19" s="17">
        <f t="shared" si="23"/>
        <v>2</v>
      </c>
      <c r="Q19" s="17">
        <f t="shared" si="24"/>
        <v>2</v>
      </c>
      <c r="R19" s="17">
        <f t="shared" si="25"/>
        <v>0</v>
      </c>
    </row>
    <row r="20" spans="1:19" s="19" customFormat="1">
      <c r="A20" s="19" t="s">
        <v>196</v>
      </c>
      <c r="B20" s="26">
        <f>VLOOKUP(A20,'APPENDIX A'!$A$2:'APPENDIX A'!$C$127,2,0)</f>
        <v>5</v>
      </c>
      <c r="C20" s="16">
        <f t="shared" si="13"/>
        <v>8.3333333333333329E-2</v>
      </c>
      <c r="D20" s="16">
        <f t="shared" si="14"/>
        <v>9.7222222222222224E-2</v>
      </c>
      <c r="E20" s="30">
        <v>900</v>
      </c>
      <c r="F20" s="30">
        <v>300</v>
      </c>
      <c r="G20" s="18">
        <f t="shared" si="15"/>
        <v>8.819444444444445E-2</v>
      </c>
      <c r="H20" s="41" t="str">
        <f>VLOOKUP(A20,'APPENDIX C'!$A$2:'APPENDIX C'!$B$357,2,0)</f>
        <v xml:space="preserve"> </v>
      </c>
      <c r="I20" s="17">
        <f t="shared" si="16"/>
        <v>0</v>
      </c>
      <c r="J20" s="17">
        <f t="shared" si="17"/>
        <v>1200</v>
      </c>
      <c r="K20" s="17">
        <f t="shared" si="18"/>
        <v>0</v>
      </c>
      <c r="L20" s="17">
        <f t="shared" si="19"/>
        <v>0</v>
      </c>
      <c r="M20" s="17">
        <f t="shared" si="20"/>
        <v>0</v>
      </c>
      <c r="N20" s="17">
        <f t="shared" si="21"/>
        <v>0</v>
      </c>
      <c r="O20" s="17">
        <f t="shared" si="22"/>
        <v>0</v>
      </c>
      <c r="P20" s="17">
        <f t="shared" si="23"/>
        <v>2.3333333333333335</v>
      </c>
      <c r="Q20" s="17">
        <f t="shared" si="24"/>
        <v>2</v>
      </c>
      <c r="R20" s="17">
        <f t="shared" si="25"/>
        <v>20</v>
      </c>
    </row>
    <row r="21" spans="1:19" s="19" customFormat="1">
      <c r="A21" s="19" t="s">
        <v>192</v>
      </c>
      <c r="B21" s="26">
        <f>VLOOKUP(A21,'APPENDIX A'!$A$2:'APPENDIX A'!$C$127,2,0)</f>
        <v>5</v>
      </c>
      <c r="C21" s="16">
        <f t="shared" si="13"/>
        <v>9.7222222222222224E-2</v>
      </c>
      <c r="D21" s="16">
        <f t="shared" si="14"/>
        <v>0.1111111111111111</v>
      </c>
      <c r="E21" s="30">
        <v>900</v>
      </c>
      <c r="F21" s="30">
        <v>300</v>
      </c>
      <c r="G21" s="18">
        <f t="shared" si="15"/>
        <v>0.10208333333333335</v>
      </c>
      <c r="H21" s="41" t="str">
        <f>VLOOKUP(A21,'APPENDIX C'!$A$2:'APPENDIX C'!$B$357,2,0)</f>
        <v xml:space="preserve"> </v>
      </c>
      <c r="I21" s="17">
        <f t="shared" si="16"/>
        <v>0</v>
      </c>
      <c r="J21" s="17">
        <f t="shared" si="17"/>
        <v>1200</v>
      </c>
      <c r="K21" s="17">
        <f t="shared" si="18"/>
        <v>0</v>
      </c>
      <c r="L21" s="17">
        <f t="shared" si="19"/>
        <v>0</v>
      </c>
      <c r="M21" s="17">
        <f t="shared" si="20"/>
        <v>0</v>
      </c>
      <c r="N21" s="17">
        <f t="shared" si="21"/>
        <v>0</v>
      </c>
      <c r="O21" s="17">
        <f t="shared" si="22"/>
        <v>0</v>
      </c>
      <c r="P21" s="17">
        <f t="shared" si="23"/>
        <v>2.6666666666666665</v>
      </c>
      <c r="Q21" s="17">
        <f t="shared" si="24"/>
        <v>2</v>
      </c>
      <c r="R21" s="17">
        <f t="shared" si="25"/>
        <v>40</v>
      </c>
    </row>
    <row r="22" spans="1:19" s="19" customFormat="1">
      <c r="A22" s="19" t="s">
        <v>197</v>
      </c>
      <c r="B22" s="26">
        <f>VLOOKUP(A22,'APPENDIX A'!$A$2:'APPENDIX A'!$C$127,2,0)</f>
        <v>5</v>
      </c>
      <c r="C22" s="16">
        <f t="shared" si="13"/>
        <v>0.1111111111111111</v>
      </c>
      <c r="D22" s="16">
        <f t="shared" si="14"/>
        <v>0.125</v>
      </c>
      <c r="E22" s="30">
        <v>900</v>
      </c>
      <c r="F22" s="30">
        <v>300</v>
      </c>
      <c r="G22" s="18">
        <f t="shared" si="15"/>
        <v>0.11597222222222221</v>
      </c>
      <c r="H22" s="41" t="str">
        <f>VLOOKUP(A22,'APPENDIX C'!$A$2:'APPENDIX C'!$B$357,2,0)</f>
        <v xml:space="preserve"> </v>
      </c>
      <c r="I22" s="17">
        <f t="shared" si="16"/>
        <v>0</v>
      </c>
      <c r="J22" s="17">
        <f t="shared" si="17"/>
        <v>1200</v>
      </c>
      <c r="K22" s="17">
        <f t="shared" si="18"/>
        <v>0</v>
      </c>
      <c r="L22" s="17">
        <f t="shared" si="19"/>
        <v>0</v>
      </c>
      <c r="M22" s="17">
        <f t="shared" si="20"/>
        <v>0</v>
      </c>
      <c r="N22" s="17">
        <f t="shared" si="21"/>
        <v>0</v>
      </c>
      <c r="O22" s="17">
        <f t="shared" si="22"/>
        <v>0</v>
      </c>
      <c r="P22" s="17">
        <f t="shared" si="23"/>
        <v>3</v>
      </c>
      <c r="Q22" s="17">
        <f t="shared" si="24"/>
        <v>3</v>
      </c>
      <c r="R22" s="17">
        <f t="shared" si="25"/>
        <v>0</v>
      </c>
    </row>
    <row r="23" spans="1:19" s="19" customFormat="1">
      <c r="A23" s="19" t="s">
        <v>198</v>
      </c>
      <c r="B23" s="26">
        <f>VLOOKUP(A23,'APPENDIX A'!$A$2:'APPENDIX A'!$C$127,2,0)</f>
        <v>5</v>
      </c>
      <c r="C23" s="16">
        <f t="shared" si="13"/>
        <v>0.125</v>
      </c>
      <c r="D23" s="16">
        <f t="shared" si="14"/>
        <v>0.1388888888888889</v>
      </c>
      <c r="E23" s="30">
        <v>900</v>
      </c>
      <c r="F23" s="30">
        <v>300</v>
      </c>
      <c r="G23" s="18">
        <f t="shared" si="15"/>
        <v>0.12986111111111112</v>
      </c>
      <c r="H23" s="41" t="str">
        <f>VLOOKUP(A23,'APPENDIX C'!$A$2:'APPENDIX C'!$B$357,2,0)</f>
        <v xml:space="preserve"> </v>
      </c>
      <c r="I23" s="17">
        <f t="shared" si="16"/>
        <v>0</v>
      </c>
      <c r="J23" s="17">
        <f t="shared" si="17"/>
        <v>1200</v>
      </c>
      <c r="K23" s="17">
        <f t="shared" si="18"/>
        <v>0</v>
      </c>
      <c r="L23" s="17">
        <f t="shared" si="19"/>
        <v>0</v>
      </c>
      <c r="M23" s="17">
        <f t="shared" si="20"/>
        <v>0</v>
      </c>
      <c r="N23" s="17">
        <f t="shared" si="21"/>
        <v>0</v>
      </c>
      <c r="O23" s="17">
        <f t="shared" si="22"/>
        <v>0</v>
      </c>
      <c r="P23" s="17">
        <f t="shared" si="23"/>
        <v>3.3333333333333335</v>
      </c>
      <c r="Q23" s="17">
        <f t="shared" si="24"/>
        <v>3</v>
      </c>
      <c r="R23" s="17">
        <f t="shared" si="25"/>
        <v>20</v>
      </c>
    </row>
    <row r="24" spans="1:19" s="19" customFormat="1">
      <c r="B24" s="26"/>
      <c r="C24" s="16"/>
      <c r="D24" s="16"/>
    </row>
    <row r="25" spans="1:19" s="19" customFormat="1">
      <c r="B25" s="26"/>
      <c r="C25" s="16"/>
      <c r="D25" s="16"/>
      <c r="H25" s="21" t="s">
        <v>29</v>
      </c>
      <c r="I25" s="22">
        <f t="shared" ref="I25:O25" si="26">SUM(I2:I23)</f>
        <v>0</v>
      </c>
      <c r="J25" s="22">
        <f t="shared" si="26"/>
        <v>4800</v>
      </c>
      <c r="K25" s="22">
        <f t="shared" si="26"/>
        <v>5700</v>
      </c>
      <c r="L25" s="22">
        <f t="shared" si="26"/>
        <v>2100</v>
      </c>
      <c r="M25" s="22">
        <f t="shared" si="26"/>
        <v>14100</v>
      </c>
      <c r="N25" s="22">
        <f t="shared" si="26"/>
        <v>0</v>
      </c>
      <c r="O25" s="22">
        <f t="shared" si="26"/>
        <v>0</v>
      </c>
      <c r="S25" s="26"/>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C3" sqref="C3"/>
    </sheetView>
  </sheetViews>
  <sheetFormatPr baseColWidth="10" defaultRowHeight="15" x14ac:dyDescent="0"/>
  <cols>
    <col min="2" max="2" width="10.83203125" style="1"/>
  </cols>
  <sheetData>
    <row r="1" spans="1:18">
      <c r="A1" s="9" t="s">
        <v>38</v>
      </c>
      <c r="B1" s="40" t="s">
        <v>139</v>
      </c>
      <c r="C1" s="11" t="s">
        <v>4</v>
      </c>
      <c r="D1" s="11" t="s">
        <v>5</v>
      </c>
      <c r="E1" s="8" t="s">
        <v>6</v>
      </c>
      <c r="F1" s="8" t="s">
        <v>11</v>
      </c>
      <c r="G1" s="7" t="s">
        <v>7</v>
      </c>
      <c r="H1" s="7" t="s">
        <v>41</v>
      </c>
      <c r="I1" s="8" t="s">
        <v>12</v>
      </c>
      <c r="J1" s="8" t="s">
        <v>13</v>
      </c>
      <c r="K1" s="8" t="s">
        <v>14</v>
      </c>
      <c r="L1" s="8" t="s">
        <v>15</v>
      </c>
      <c r="M1" s="8" t="s">
        <v>16</v>
      </c>
      <c r="N1" s="8" t="s">
        <v>17</v>
      </c>
      <c r="O1" s="8" t="s">
        <v>18</v>
      </c>
      <c r="P1" s="8"/>
      <c r="Q1" s="8"/>
      <c r="R1" s="8"/>
    </row>
    <row r="2" spans="1:18" s="20" customFormat="1">
      <c r="A2" s="20" t="s">
        <v>170</v>
      </c>
      <c r="B2" s="26">
        <f>VLOOKUP(A2,'APPENDIX A'!$A$2:'APPENDIX A'!$C$127,2,0)</f>
        <v>4</v>
      </c>
      <c r="C2" s="15">
        <f>'Summary MARCH 2014'!M6</f>
        <v>0.8305555555555556</v>
      </c>
      <c r="D2" s="29">
        <f t="shared" ref="D2:D5" si="0">TIME(Q2,R2,0)</f>
        <v>0.84444444444444444</v>
      </c>
      <c r="E2" s="17">
        <v>900</v>
      </c>
      <c r="F2" s="17">
        <v>300</v>
      </c>
      <c r="G2" s="31">
        <f t="shared" ref="G2:G5" si="1">TIME(HOUR(C2),MINUTE(C2)+E2/120,0)</f>
        <v>0.8354166666666667</v>
      </c>
      <c r="H2" s="41" t="str">
        <f>VLOOKUP(A2,'APPENDIX C'!$A$2:'APPENDIX C'!$B$357,2,0)</f>
        <v xml:space="preserve"> </v>
      </c>
      <c r="I2" s="30">
        <f t="shared" ref="I2:I5" si="2">IF(MID(A2,1,2)="RM",E2+F2,0)</f>
        <v>0</v>
      </c>
      <c r="J2" s="30">
        <f t="shared" ref="J2:J5" si="3">IF(MID(A2,1,2)="MP",0,IF(MID(A2,1,1)="M",E2+F2,0))</f>
        <v>0</v>
      </c>
      <c r="K2" s="30">
        <f t="shared" ref="K2:K5" si="4">IF(MID(A2,1,2)="KP",E2+F2,0)</f>
        <v>0</v>
      </c>
      <c r="L2" s="30">
        <f t="shared" ref="L2:L5" si="5">IF(MID(A2,1,2)="MP",E2+F2,0)</f>
        <v>1200</v>
      </c>
      <c r="M2" s="30">
        <f t="shared" ref="M2:M5" si="6">IF(MID(A2,1,2)="OC",E2+F2,0)</f>
        <v>0</v>
      </c>
      <c r="N2" s="30">
        <f t="shared" ref="N2:N5" si="7">IF(MID(A2,1,2)="AS",E2+F2,0)</f>
        <v>0</v>
      </c>
      <c r="O2" s="30">
        <f t="shared" ref="O2:O5" si="8">IF(MID(A2,1,2)="IP",E2+F2,0)</f>
        <v>0</v>
      </c>
      <c r="P2" s="30">
        <f t="shared" ref="P2:P5" si="9">HOUR(C2)+(MINUTE(C2)+(E2+F2)/60)/60</f>
        <v>20.266666666666666</v>
      </c>
      <c r="Q2" s="30">
        <f t="shared" ref="Q2:Q5" si="10">INT(P2)</f>
        <v>20</v>
      </c>
      <c r="R2" s="30">
        <f t="shared" ref="R2:R5" si="11">ROUND(((P2-Q2)*60),0)</f>
        <v>16</v>
      </c>
    </row>
    <row r="3" spans="1:18" s="19" customFormat="1" ht="30">
      <c r="A3" s="20" t="s">
        <v>224</v>
      </c>
      <c r="B3" s="26">
        <f>VLOOKUP(A3,'APPENDIX A'!$A$2:'APPENDIX A'!$C$127,2,0)</f>
        <v>5</v>
      </c>
      <c r="C3" s="16">
        <f t="shared" ref="C3:C5" si="12">D2</f>
        <v>0.84444444444444444</v>
      </c>
      <c r="D3" s="16">
        <f t="shared" si="0"/>
        <v>0.85833333333333339</v>
      </c>
      <c r="E3" s="17">
        <v>900</v>
      </c>
      <c r="F3" s="17">
        <v>300</v>
      </c>
      <c r="G3" s="18">
        <f t="shared" si="1"/>
        <v>0.84930555555555554</v>
      </c>
      <c r="H3" s="41" t="str">
        <f>VLOOKUP(A3,'APPENDIX C'!$A$2:'APPENDIX C'!$B$357,2,0)</f>
        <v>NOTE_36; NOTE_12</v>
      </c>
      <c r="I3" s="17">
        <f t="shared" si="2"/>
        <v>0</v>
      </c>
      <c r="J3" s="17">
        <f t="shared" si="3"/>
        <v>0</v>
      </c>
      <c r="K3" s="17">
        <f t="shared" si="4"/>
        <v>1200</v>
      </c>
      <c r="L3" s="17">
        <f t="shared" si="5"/>
        <v>0</v>
      </c>
      <c r="M3" s="17">
        <f t="shared" si="6"/>
        <v>0</v>
      </c>
      <c r="N3" s="17">
        <f t="shared" si="7"/>
        <v>0</v>
      </c>
      <c r="O3" s="17">
        <f t="shared" si="8"/>
        <v>0</v>
      </c>
      <c r="P3" s="17">
        <f t="shared" si="9"/>
        <v>20.6</v>
      </c>
      <c r="Q3" s="17">
        <f t="shared" si="10"/>
        <v>20</v>
      </c>
      <c r="R3" s="17">
        <f t="shared" si="11"/>
        <v>36</v>
      </c>
    </row>
    <row r="4" spans="1:18" s="19" customFormat="1">
      <c r="A4" s="20" t="s">
        <v>227</v>
      </c>
      <c r="B4" s="26">
        <f>VLOOKUP(A4,'APPENDIX A'!$A$2:'APPENDIX A'!$C$127,2,0)</f>
        <v>4</v>
      </c>
      <c r="C4" s="16">
        <f t="shared" si="12"/>
        <v>0.85833333333333339</v>
      </c>
      <c r="D4" s="16">
        <f t="shared" si="0"/>
        <v>0.86875000000000002</v>
      </c>
      <c r="E4" s="17">
        <v>600</v>
      </c>
      <c r="F4" s="17">
        <v>300</v>
      </c>
      <c r="G4" s="18">
        <f t="shared" si="1"/>
        <v>0.8618055555555556</v>
      </c>
      <c r="H4" s="41" t="str">
        <f>VLOOKUP(A4,'APPENDIX C'!$A$2:'APPENDIX C'!$B$357,2,0)</f>
        <v xml:space="preserve"> </v>
      </c>
      <c r="I4" s="17">
        <f t="shared" si="2"/>
        <v>0</v>
      </c>
      <c r="J4" s="17">
        <f t="shared" si="3"/>
        <v>0</v>
      </c>
      <c r="K4" s="17">
        <f t="shared" si="4"/>
        <v>900</v>
      </c>
      <c r="L4" s="17">
        <f t="shared" si="5"/>
        <v>0</v>
      </c>
      <c r="M4" s="17">
        <f t="shared" si="6"/>
        <v>0</v>
      </c>
      <c r="N4" s="17">
        <f t="shared" si="7"/>
        <v>0</v>
      </c>
      <c r="O4" s="17">
        <f t="shared" si="8"/>
        <v>0</v>
      </c>
      <c r="P4" s="17">
        <f t="shared" si="9"/>
        <v>20.85</v>
      </c>
      <c r="Q4" s="17">
        <f t="shared" si="10"/>
        <v>20</v>
      </c>
      <c r="R4" s="17">
        <f t="shared" si="11"/>
        <v>51</v>
      </c>
    </row>
    <row r="5" spans="1:18" s="19" customFormat="1">
      <c r="A5" s="20" t="s">
        <v>283</v>
      </c>
      <c r="B5" s="26">
        <f>VLOOKUP(A5,'APPENDIX A'!$A$2:'APPENDIX A'!$C$127,2,0)</f>
        <v>5</v>
      </c>
      <c r="C5" s="16">
        <f t="shared" si="12"/>
        <v>0.86875000000000002</v>
      </c>
      <c r="D5" s="16">
        <f t="shared" si="0"/>
        <v>0.8833333333333333</v>
      </c>
      <c r="E5" s="17">
        <v>1200</v>
      </c>
      <c r="F5" s="17">
        <v>60</v>
      </c>
      <c r="G5" s="18">
        <f t="shared" si="1"/>
        <v>0.87569444444444444</v>
      </c>
      <c r="H5" s="41" t="str">
        <f>VLOOKUP(A5,'APPENDIX C'!$A$2:'APPENDIX C'!$B$357,2,0)</f>
        <v xml:space="preserve"> </v>
      </c>
      <c r="I5" s="17">
        <f t="shared" si="2"/>
        <v>0</v>
      </c>
      <c r="J5" s="17">
        <f t="shared" si="3"/>
        <v>0</v>
      </c>
      <c r="K5" s="17">
        <f t="shared" si="4"/>
        <v>0</v>
      </c>
      <c r="L5" s="17">
        <f t="shared" si="5"/>
        <v>0</v>
      </c>
      <c r="M5" s="17">
        <f t="shared" si="6"/>
        <v>1260</v>
      </c>
      <c r="N5" s="17">
        <f t="shared" si="7"/>
        <v>0</v>
      </c>
      <c r="O5" s="17">
        <f t="shared" si="8"/>
        <v>0</v>
      </c>
      <c r="P5" s="17">
        <f t="shared" si="9"/>
        <v>21.2</v>
      </c>
      <c r="Q5" s="17">
        <f t="shared" si="10"/>
        <v>21</v>
      </c>
      <c r="R5" s="17">
        <f t="shared" si="11"/>
        <v>12</v>
      </c>
    </row>
    <row r="6" spans="1:18" s="19" customFormat="1">
      <c r="A6" s="20" t="s">
        <v>284</v>
      </c>
      <c r="B6" s="26">
        <f>VLOOKUP(A6,'APPENDIX A'!$A$2:'APPENDIX A'!$C$127,2,0)</f>
        <v>4</v>
      </c>
      <c r="C6" s="16">
        <f t="shared" ref="C6:C7" si="13">D5</f>
        <v>0.8833333333333333</v>
      </c>
      <c r="D6" s="16">
        <f t="shared" ref="D6:D7" si="14">TIME(Q6,R6,0)</f>
        <v>0.8979166666666667</v>
      </c>
      <c r="E6" s="17">
        <v>1200</v>
      </c>
      <c r="F6" s="17">
        <v>60</v>
      </c>
      <c r="G6" s="18">
        <f t="shared" ref="G6:G7" si="15">TIME(HOUR(C6),MINUTE(C6)+E6/120,0)</f>
        <v>0.89027777777777783</v>
      </c>
      <c r="H6" s="41" t="str">
        <f>VLOOKUP(A6,'APPENDIX C'!$A$2:'APPENDIX C'!$B$357,2,0)</f>
        <v xml:space="preserve"> </v>
      </c>
      <c r="I6" s="17">
        <f t="shared" ref="I6:I7" si="16">IF(MID(A6,1,2)="RM",E6+F6,0)</f>
        <v>0</v>
      </c>
      <c r="J6" s="17">
        <f t="shared" ref="J6:J7" si="17">IF(MID(A6,1,2)="MP",0,IF(MID(A6,1,1)="M",E6+F6,0))</f>
        <v>0</v>
      </c>
      <c r="K6" s="17">
        <f t="shared" ref="K6:K7" si="18">IF(MID(A6,1,2)="KP",E6+F6,0)</f>
        <v>0</v>
      </c>
      <c r="L6" s="17">
        <f t="shared" ref="L6:L7" si="19">IF(MID(A6,1,2)="MP",E6+F6,0)</f>
        <v>0</v>
      </c>
      <c r="M6" s="17">
        <f t="shared" ref="M6:M7" si="20">IF(MID(A6,1,2)="OC",E6+F6,0)</f>
        <v>1260</v>
      </c>
      <c r="N6" s="17">
        <f t="shared" ref="N6:N7" si="21">IF(MID(A6,1,2)="AS",E6+F6,0)</f>
        <v>0</v>
      </c>
      <c r="O6" s="17">
        <f t="shared" ref="O6:O7" si="22">IF(MID(A6,1,2)="IP",E6+F6,0)</f>
        <v>0</v>
      </c>
      <c r="P6" s="17">
        <f t="shared" ref="P6:P7" si="23">HOUR(C6)+(MINUTE(C6)+(E6+F6)/60)/60</f>
        <v>21.55</v>
      </c>
      <c r="Q6" s="17">
        <f t="shared" ref="Q6:Q7" si="24">INT(P6)</f>
        <v>21</v>
      </c>
      <c r="R6" s="17">
        <f t="shared" ref="R6:R7" si="25">ROUND(((P6-Q6)*60),0)</f>
        <v>33</v>
      </c>
    </row>
    <row r="7" spans="1:18" s="19" customFormat="1">
      <c r="A7" s="20" t="s">
        <v>289</v>
      </c>
      <c r="B7" s="26">
        <f>VLOOKUP(A7,'APPENDIX A'!$A$2:'APPENDIX A'!$C$127,2,0)</f>
        <v>4</v>
      </c>
      <c r="C7" s="16">
        <f t="shared" si="13"/>
        <v>0.8979166666666667</v>
      </c>
      <c r="D7" s="16">
        <f t="shared" si="14"/>
        <v>0.91249999999999998</v>
      </c>
      <c r="E7" s="17">
        <v>1200</v>
      </c>
      <c r="F7" s="17">
        <v>60</v>
      </c>
      <c r="G7" s="18">
        <f t="shared" si="15"/>
        <v>0.90486111111111101</v>
      </c>
      <c r="H7" s="41" t="str">
        <f>VLOOKUP(A7,'APPENDIX C'!$A$2:'APPENDIX C'!$B$357,2,0)</f>
        <v xml:space="preserve"> </v>
      </c>
      <c r="I7" s="17">
        <f t="shared" si="16"/>
        <v>0</v>
      </c>
      <c r="J7" s="17">
        <f t="shared" si="17"/>
        <v>0</v>
      </c>
      <c r="K7" s="17">
        <f t="shared" si="18"/>
        <v>0</v>
      </c>
      <c r="L7" s="17">
        <f t="shared" si="19"/>
        <v>0</v>
      </c>
      <c r="M7" s="17">
        <f t="shared" si="20"/>
        <v>1260</v>
      </c>
      <c r="N7" s="17">
        <f t="shared" si="21"/>
        <v>0</v>
      </c>
      <c r="O7" s="17">
        <f t="shared" si="22"/>
        <v>0</v>
      </c>
      <c r="P7" s="17">
        <f t="shared" si="23"/>
        <v>21.9</v>
      </c>
      <c r="Q7" s="17">
        <f t="shared" si="24"/>
        <v>21</v>
      </c>
      <c r="R7" s="17">
        <f t="shared" si="25"/>
        <v>54</v>
      </c>
    </row>
    <row r="8" spans="1:18" s="19" customFormat="1">
      <c r="A8" s="20" t="s">
        <v>292</v>
      </c>
      <c r="B8" s="26">
        <f>VLOOKUP(A8,'APPENDIX A'!$A$2:'APPENDIX A'!$C$127,2,0)</f>
        <v>5</v>
      </c>
      <c r="C8" s="16">
        <f t="shared" ref="C8:C9" si="26">D7</f>
        <v>0.91249999999999998</v>
      </c>
      <c r="D8" s="16">
        <f t="shared" ref="D8:D9" si="27">TIME(Q8,R8,0)</f>
        <v>0.92708333333333337</v>
      </c>
      <c r="E8" s="17">
        <v>1200</v>
      </c>
      <c r="F8" s="17">
        <v>60</v>
      </c>
      <c r="G8" s="18">
        <f t="shared" ref="G8:G9" si="28">TIME(HOUR(C8),MINUTE(C8)+E8/120,0)</f>
        <v>0.9194444444444444</v>
      </c>
      <c r="H8" s="41" t="str">
        <f>VLOOKUP(A8,'APPENDIX C'!$A$2:'APPENDIX C'!$B$357,2,0)</f>
        <v xml:space="preserve"> </v>
      </c>
      <c r="I8" s="17">
        <f t="shared" ref="I8:I9" si="29">IF(MID(A8,1,2)="RM",E8+F8,0)</f>
        <v>0</v>
      </c>
      <c r="J8" s="17">
        <f t="shared" ref="J8:J9" si="30">IF(MID(A8,1,2)="MP",0,IF(MID(A8,1,1)="M",E8+F8,0))</f>
        <v>0</v>
      </c>
      <c r="K8" s="17">
        <f t="shared" ref="K8:K9" si="31">IF(MID(A8,1,2)="KP",E8+F8,0)</f>
        <v>0</v>
      </c>
      <c r="L8" s="17">
        <f t="shared" ref="L8:L9" si="32">IF(MID(A8,1,2)="MP",E8+F8,0)</f>
        <v>0</v>
      </c>
      <c r="M8" s="17">
        <f t="shared" ref="M8:M9" si="33">IF(MID(A8,1,2)="OC",E8+F8,0)</f>
        <v>1260</v>
      </c>
      <c r="N8" s="17">
        <f t="shared" ref="N8:N9" si="34">IF(MID(A8,1,2)="AS",E8+F8,0)</f>
        <v>0</v>
      </c>
      <c r="O8" s="17">
        <f t="shared" ref="O8:O9" si="35">IF(MID(A8,1,2)="IP",E8+F8,0)</f>
        <v>0</v>
      </c>
      <c r="P8" s="17">
        <f t="shared" ref="P8:P9" si="36">HOUR(C8)+(MINUTE(C8)+(E8+F8)/60)/60</f>
        <v>22.25</v>
      </c>
      <c r="Q8" s="17">
        <f t="shared" ref="Q8:Q9" si="37">INT(P8)</f>
        <v>22</v>
      </c>
      <c r="R8" s="17">
        <f t="shared" ref="R8:R9" si="38">ROUND(((P8-Q8)*60),0)</f>
        <v>15</v>
      </c>
    </row>
    <row r="9" spans="1:18" s="19" customFormat="1">
      <c r="A9" s="20" t="s">
        <v>293</v>
      </c>
      <c r="B9" s="26">
        <f>VLOOKUP(A9,'APPENDIX A'!$A$2:'APPENDIX A'!$C$127,2,0)</f>
        <v>5</v>
      </c>
      <c r="C9" s="16">
        <f t="shared" si="26"/>
        <v>0.92708333333333337</v>
      </c>
      <c r="D9" s="16">
        <f t="shared" si="27"/>
        <v>0.94166666666666676</v>
      </c>
      <c r="E9" s="17">
        <v>1200</v>
      </c>
      <c r="F9" s="17">
        <v>60</v>
      </c>
      <c r="G9" s="18">
        <f t="shared" si="28"/>
        <v>0.93402777777777779</v>
      </c>
      <c r="H9" s="41" t="str">
        <f>VLOOKUP(A9,'APPENDIX C'!$A$2:'APPENDIX C'!$B$357,2,0)</f>
        <v xml:space="preserve"> </v>
      </c>
      <c r="I9" s="17">
        <f t="shared" si="29"/>
        <v>0</v>
      </c>
      <c r="J9" s="17">
        <f t="shared" si="30"/>
        <v>0</v>
      </c>
      <c r="K9" s="17">
        <f t="shared" si="31"/>
        <v>0</v>
      </c>
      <c r="L9" s="17">
        <f t="shared" si="32"/>
        <v>0</v>
      </c>
      <c r="M9" s="17">
        <f t="shared" si="33"/>
        <v>1260</v>
      </c>
      <c r="N9" s="17">
        <f t="shared" si="34"/>
        <v>0</v>
      </c>
      <c r="O9" s="17">
        <f t="shared" si="35"/>
        <v>0</v>
      </c>
      <c r="P9" s="17">
        <f t="shared" si="36"/>
        <v>22.6</v>
      </c>
      <c r="Q9" s="17">
        <f t="shared" si="37"/>
        <v>22</v>
      </c>
      <c r="R9" s="17">
        <f t="shared" si="38"/>
        <v>36</v>
      </c>
    </row>
    <row r="10" spans="1:18" s="19" customFormat="1">
      <c r="A10" s="20" t="s">
        <v>294</v>
      </c>
      <c r="B10" s="26">
        <f>VLOOKUP(A10,'APPENDIX A'!$A$2:'APPENDIX A'!$C$127,2,0)</f>
        <v>5</v>
      </c>
      <c r="C10" s="16">
        <f t="shared" ref="C10:C23" si="39">D9</f>
        <v>0.94166666666666676</v>
      </c>
      <c r="D10" s="16">
        <f t="shared" ref="D10:D23" si="40">TIME(Q10,R10,0)</f>
        <v>0.95624999999999993</v>
      </c>
      <c r="E10" s="17">
        <v>1200</v>
      </c>
      <c r="F10" s="17">
        <v>60</v>
      </c>
      <c r="G10" s="18">
        <f t="shared" ref="G10:G23" si="41">TIME(HOUR(C10),MINUTE(C10)+E10/120,0)</f>
        <v>0.94861111111111107</v>
      </c>
      <c r="H10" s="41" t="str">
        <f>VLOOKUP(A10,'APPENDIX C'!$A$2:'APPENDIX C'!$B$357,2,0)</f>
        <v xml:space="preserve"> </v>
      </c>
      <c r="I10" s="17">
        <f t="shared" ref="I10:I23" si="42">IF(MID(A10,1,2)="RM",E10+F10,0)</f>
        <v>0</v>
      </c>
      <c r="J10" s="17">
        <f t="shared" ref="J10:J23" si="43">IF(MID(A10,1,2)="MP",0,IF(MID(A10,1,1)="M",E10+F10,0))</f>
        <v>0</v>
      </c>
      <c r="K10" s="17">
        <f t="shared" ref="K10:K23" si="44">IF(MID(A10,1,2)="KP",E10+F10,0)</f>
        <v>0</v>
      </c>
      <c r="L10" s="17">
        <f t="shared" ref="L10:L23" si="45">IF(MID(A10,1,2)="MP",E10+F10,0)</f>
        <v>0</v>
      </c>
      <c r="M10" s="17">
        <f t="shared" ref="M10:M23" si="46">IF(MID(A10,1,2)="OC",E10+F10,0)</f>
        <v>1260</v>
      </c>
      <c r="N10" s="17">
        <f t="shared" ref="N10:N23" si="47">IF(MID(A10,1,2)="AS",E10+F10,0)</f>
        <v>0</v>
      </c>
      <c r="O10" s="17">
        <f t="shared" ref="O10:O23" si="48">IF(MID(A10,1,2)="IP",E10+F10,0)</f>
        <v>0</v>
      </c>
      <c r="P10" s="17">
        <f t="shared" ref="P10:P23" si="49">HOUR(C10)+(MINUTE(C10)+(E10+F10)/60)/60</f>
        <v>22.95</v>
      </c>
      <c r="Q10" s="17">
        <f t="shared" ref="Q10:Q23" si="50">INT(P10)</f>
        <v>22</v>
      </c>
      <c r="R10" s="17">
        <f t="shared" ref="R10:R23" si="51">ROUND(((P10-Q10)*60),0)</f>
        <v>57</v>
      </c>
    </row>
    <row r="11" spans="1:18" s="19" customFormat="1">
      <c r="A11" s="20" t="s">
        <v>298</v>
      </c>
      <c r="B11" s="26">
        <f>VLOOKUP(A11,'APPENDIX A'!$A$2:'APPENDIX A'!$C$127,2,0)</f>
        <v>4</v>
      </c>
      <c r="C11" s="16">
        <f t="shared" si="39"/>
        <v>0.95624999999999993</v>
      </c>
      <c r="D11" s="16">
        <f t="shared" si="40"/>
        <v>0.97083333333333333</v>
      </c>
      <c r="E11" s="17">
        <v>1200</v>
      </c>
      <c r="F11" s="17">
        <v>60</v>
      </c>
      <c r="G11" s="18">
        <f t="shared" si="41"/>
        <v>0.96319444444444446</v>
      </c>
      <c r="H11" s="41" t="str">
        <f>VLOOKUP(A11,'APPENDIX C'!$A$2:'APPENDIX C'!$B$357,2,0)</f>
        <v xml:space="preserve"> </v>
      </c>
      <c r="I11" s="17">
        <f t="shared" si="42"/>
        <v>0</v>
      </c>
      <c r="J11" s="17">
        <f t="shared" si="43"/>
        <v>0</v>
      </c>
      <c r="K11" s="17">
        <f t="shared" si="44"/>
        <v>0</v>
      </c>
      <c r="L11" s="17">
        <f t="shared" si="45"/>
        <v>0</v>
      </c>
      <c r="M11" s="17">
        <f t="shared" si="46"/>
        <v>1260</v>
      </c>
      <c r="N11" s="17">
        <f t="shared" si="47"/>
        <v>0</v>
      </c>
      <c r="O11" s="17">
        <f t="shared" si="48"/>
        <v>0</v>
      </c>
      <c r="P11" s="17">
        <f t="shared" si="49"/>
        <v>23.3</v>
      </c>
      <c r="Q11" s="17">
        <f t="shared" si="50"/>
        <v>23</v>
      </c>
      <c r="R11" s="17">
        <f t="shared" si="51"/>
        <v>18</v>
      </c>
    </row>
    <row r="12" spans="1:18" s="19" customFormat="1">
      <c r="A12" s="20" t="s">
        <v>299</v>
      </c>
      <c r="B12" s="26">
        <f>VLOOKUP(A12,'APPENDIX A'!$A$2:'APPENDIX A'!$C$127,2,0)</f>
        <v>4</v>
      </c>
      <c r="C12" s="16">
        <f t="shared" si="39"/>
        <v>0.97083333333333333</v>
      </c>
      <c r="D12" s="16">
        <f t="shared" si="40"/>
        <v>0.98541666666666661</v>
      </c>
      <c r="E12" s="17">
        <v>1200</v>
      </c>
      <c r="F12" s="17">
        <v>60</v>
      </c>
      <c r="G12" s="18">
        <f t="shared" si="41"/>
        <v>0.97777777777777775</v>
      </c>
      <c r="H12" s="41" t="str">
        <f>VLOOKUP(A12,'APPENDIX C'!$A$2:'APPENDIX C'!$B$357,2,0)</f>
        <v xml:space="preserve"> </v>
      </c>
      <c r="I12" s="17">
        <f t="shared" si="42"/>
        <v>0</v>
      </c>
      <c r="J12" s="17">
        <f t="shared" si="43"/>
        <v>0</v>
      </c>
      <c r="K12" s="17">
        <f t="shared" si="44"/>
        <v>0</v>
      </c>
      <c r="L12" s="17">
        <f t="shared" si="45"/>
        <v>0</v>
      </c>
      <c r="M12" s="17">
        <f t="shared" si="46"/>
        <v>1260</v>
      </c>
      <c r="N12" s="17">
        <f t="shared" si="47"/>
        <v>0</v>
      </c>
      <c r="O12" s="17">
        <f t="shared" si="48"/>
        <v>0</v>
      </c>
      <c r="P12" s="17">
        <f t="shared" si="49"/>
        <v>23.65</v>
      </c>
      <c r="Q12" s="17">
        <f t="shared" si="50"/>
        <v>23</v>
      </c>
      <c r="R12" s="17">
        <f t="shared" si="51"/>
        <v>39</v>
      </c>
    </row>
    <row r="13" spans="1:18" s="19" customFormat="1">
      <c r="A13" s="20" t="s">
        <v>300</v>
      </c>
      <c r="B13" s="26">
        <f>VLOOKUP(A13,'APPENDIX A'!$A$2:'APPENDIX A'!$C$127,2,0)</f>
        <v>4</v>
      </c>
      <c r="C13" s="16">
        <f t="shared" si="39"/>
        <v>0.98541666666666661</v>
      </c>
      <c r="D13" s="16">
        <f t="shared" si="40"/>
        <v>0</v>
      </c>
      <c r="E13" s="17">
        <v>1200</v>
      </c>
      <c r="F13" s="17">
        <v>60</v>
      </c>
      <c r="G13" s="18">
        <f t="shared" si="41"/>
        <v>0.99236111111111114</v>
      </c>
      <c r="H13" s="41" t="str">
        <f>VLOOKUP(A13,'APPENDIX C'!$A$2:'APPENDIX C'!$B$357,2,0)</f>
        <v xml:space="preserve"> </v>
      </c>
      <c r="I13" s="17">
        <f t="shared" si="42"/>
        <v>0</v>
      </c>
      <c r="J13" s="17">
        <f t="shared" si="43"/>
        <v>0</v>
      </c>
      <c r="K13" s="17">
        <f t="shared" si="44"/>
        <v>0</v>
      </c>
      <c r="L13" s="17">
        <f t="shared" si="45"/>
        <v>0</v>
      </c>
      <c r="M13" s="17">
        <f t="shared" si="46"/>
        <v>1260</v>
      </c>
      <c r="N13" s="17">
        <f t="shared" si="47"/>
        <v>0</v>
      </c>
      <c r="O13" s="17">
        <f t="shared" si="48"/>
        <v>0</v>
      </c>
      <c r="P13" s="17">
        <f t="shared" si="49"/>
        <v>24</v>
      </c>
      <c r="Q13" s="17">
        <f t="shared" si="50"/>
        <v>24</v>
      </c>
      <c r="R13" s="17">
        <f t="shared" si="51"/>
        <v>0</v>
      </c>
    </row>
    <row r="14" spans="1:18" s="19" customFormat="1">
      <c r="A14" s="20" t="s">
        <v>283</v>
      </c>
      <c r="B14" s="26">
        <f>VLOOKUP(A14,'APPENDIX A'!$A$2:'APPENDIX A'!$C$127,2,0)</f>
        <v>5</v>
      </c>
      <c r="C14" s="16">
        <f t="shared" si="39"/>
        <v>0</v>
      </c>
      <c r="D14" s="16">
        <f t="shared" si="40"/>
        <v>1.7361111111111112E-2</v>
      </c>
      <c r="E14" s="17">
        <v>1200</v>
      </c>
      <c r="F14" s="17">
        <v>300</v>
      </c>
      <c r="G14" s="18">
        <f t="shared" si="41"/>
        <v>6.9444444444444441E-3</v>
      </c>
      <c r="H14" s="41" t="str">
        <f>VLOOKUP(A14,'APPENDIX C'!$A$2:'APPENDIX C'!$B$357,2,0)</f>
        <v xml:space="preserve"> </v>
      </c>
      <c r="I14" s="17">
        <f t="shared" si="42"/>
        <v>0</v>
      </c>
      <c r="J14" s="17">
        <f t="shared" si="43"/>
        <v>0</v>
      </c>
      <c r="K14" s="17">
        <f t="shared" si="44"/>
        <v>0</v>
      </c>
      <c r="L14" s="17">
        <f t="shared" si="45"/>
        <v>0</v>
      </c>
      <c r="M14" s="17">
        <f t="shared" si="46"/>
        <v>1500</v>
      </c>
      <c r="N14" s="17">
        <f t="shared" si="47"/>
        <v>0</v>
      </c>
      <c r="O14" s="17">
        <f t="shared" si="48"/>
        <v>0</v>
      </c>
      <c r="P14" s="17">
        <f t="shared" si="49"/>
        <v>0.41666666666666669</v>
      </c>
      <c r="Q14" s="17">
        <f t="shared" si="50"/>
        <v>0</v>
      </c>
      <c r="R14" s="17">
        <f t="shared" si="51"/>
        <v>25</v>
      </c>
    </row>
    <row r="15" spans="1:18" s="19" customFormat="1" ht="30">
      <c r="A15" s="20" t="s">
        <v>247</v>
      </c>
      <c r="B15" s="26">
        <f>VLOOKUP(A15,'APPENDIX A'!$A$2:'APPENDIX A'!$C$127,2,0)</f>
        <v>4</v>
      </c>
      <c r="C15" s="16">
        <f t="shared" si="39"/>
        <v>1.7361111111111112E-2</v>
      </c>
      <c r="D15" s="16">
        <f t="shared" si="40"/>
        <v>3.125E-2</v>
      </c>
      <c r="E15" s="17">
        <v>900</v>
      </c>
      <c r="F15" s="17">
        <v>300</v>
      </c>
      <c r="G15" s="18">
        <f t="shared" si="41"/>
        <v>2.2222222222222223E-2</v>
      </c>
      <c r="H15" s="41" t="str">
        <f>VLOOKUP(A15,'APPENDIX C'!$A$2:'APPENDIX C'!$B$357,2,0)</f>
        <v>NOTE_10; NOTE_11</v>
      </c>
      <c r="I15" s="17">
        <f t="shared" si="42"/>
        <v>0</v>
      </c>
      <c r="J15" s="17">
        <f t="shared" si="43"/>
        <v>0</v>
      </c>
      <c r="K15" s="17">
        <f t="shared" si="44"/>
        <v>1200</v>
      </c>
      <c r="L15" s="17">
        <f t="shared" si="45"/>
        <v>0</v>
      </c>
      <c r="M15" s="17">
        <f t="shared" si="46"/>
        <v>0</v>
      </c>
      <c r="N15" s="17">
        <f t="shared" si="47"/>
        <v>0</v>
      </c>
      <c r="O15" s="17">
        <f t="shared" si="48"/>
        <v>0</v>
      </c>
      <c r="P15" s="17">
        <f t="shared" si="49"/>
        <v>0.75</v>
      </c>
      <c r="Q15" s="17">
        <f t="shared" si="50"/>
        <v>0</v>
      </c>
      <c r="R15" s="17">
        <f t="shared" si="51"/>
        <v>45</v>
      </c>
    </row>
    <row r="16" spans="1:18" s="19" customFormat="1">
      <c r="A16" s="20" t="s">
        <v>253</v>
      </c>
      <c r="B16" s="26">
        <f>VLOOKUP(A16,'APPENDIX A'!$A$2:'APPENDIX A'!$C$127,2,0)</f>
        <v>4</v>
      </c>
      <c r="C16" s="16">
        <f t="shared" si="39"/>
        <v>3.125E-2</v>
      </c>
      <c r="D16" s="16">
        <f t="shared" si="40"/>
        <v>4.5138888888888888E-2</v>
      </c>
      <c r="E16" s="17">
        <v>900</v>
      </c>
      <c r="F16" s="17">
        <v>300</v>
      </c>
      <c r="G16" s="18">
        <f t="shared" si="41"/>
        <v>3.6111111111111115E-2</v>
      </c>
      <c r="H16" s="41" t="str">
        <f>VLOOKUP(A16,'APPENDIX C'!$A$2:'APPENDIX C'!$B$357,2,0)</f>
        <v>NOTE_10</v>
      </c>
      <c r="I16" s="17">
        <f t="shared" si="42"/>
        <v>0</v>
      </c>
      <c r="J16" s="17">
        <f t="shared" si="43"/>
        <v>0</v>
      </c>
      <c r="K16" s="17">
        <f t="shared" si="44"/>
        <v>1200</v>
      </c>
      <c r="L16" s="17">
        <f t="shared" si="45"/>
        <v>0</v>
      </c>
      <c r="M16" s="17">
        <f t="shared" si="46"/>
        <v>0</v>
      </c>
      <c r="N16" s="17">
        <f t="shared" si="47"/>
        <v>0</v>
      </c>
      <c r="O16" s="17">
        <f t="shared" si="48"/>
        <v>0</v>
      </c>
      <c r="P16" s="17">
        <f t="shared" si="49"/>
        <v>1.0833333333333333</v>
      </c>
      <c r="Q16" s="17">
        <f t="shared" si="50"/>
        <v>1</v>
      </c>
      <c r="R16" s="17">
        <f t="shared" si="51"/>
        <v>5</v>
      </c>
    </row>
    <row r="17" spans="1:18" s="19" customFormat="1">
      <c r="A17" s="20" t="s">
        <v>165</v>
      </c>
      <c r="B17" s="26">
        <f>VLOOKUP(A17,'APPENDIX A'!$A$2:'APPENDIX A'!$C$127,2,0)</f>
        <v>5</v>
      </c>
      <c r="C17" s="16">
        <f t="shared" si="39"/>
        <v>4.5138888888888888E-2</v>
      </c>
      <c r="D17" s="16">
        <f t="shared" si="40"/>
        <v>5.9027777777777783E-2</v>
      </c>
      <c r="E17" s="17">
        <v>900</v>
      </c>
      <c r="F17" s="17">
        <v>300</v>
      </c>
      <c r="G17" s="18">
        <f t="shared" si="41"/>
        <v>4.9999999999999996E-2</v>
      </c>
      <c r="H17" s="41" t="str">
        <f>VLOOKUP(A17,'APPENDIX C'!$A$2:'APPENDIX C'!$B$357,2,0)</f>
        <v xml:space="preserve"> </v>
      </c>
      <c r="I17" s="17">
        <f t="shared" si="42"/>
        <v>0</v>
      </c>
      <c r="J17" s="17">
        <f t="shared" si="43"/>
        <v>0</v>
      </c>
      <c r="K17" s="17">
        <f t="shared" si="44"/>
        <v>0</v>
      </c>
      <c r="L17" s="17">
        <f t="shared" si="45"/>
        <v>1200</v>
      </c>
      <c r="M17" s="17">
        <f t="shared" si="46"/>
        <v>0</v>
      </c>
      <c r="N17" s="17">
        <f t="shared" si="47"/>
        <v>0</v>
      </c>
      <c r="O17" s="17">
        <f t="shared" si="48"/>
        <v>0</v>
      </c>
      <c r="P17" s="17">
        <f t="shared" si="49"/>
        <v>1.4166666666666667</v>
      </c>
      <c r="Q17" s="17">
        <f t="shared" si="50"/>
        <v>1</v>
      </c>
      <c r="R17" s="17">
        <f t="shared" si="51"/>
        <v>25</v>
      </c>
    </row>
    <row r="18" spans="1:18" s="19" customFormat="1">
      <c r="A18" s="20" t="s">
        <v>229</v>
      </c>
      <c r="B18" s="26">
        <f>VLOOKUP(A18,'APPENDIX A'!$A$2:'APPENDIX A'!$C$127,2,0)</f>
        <v>4</v>
      </c>
      <c r="C18" s="16">
        <f t="shared" si="39"/>
        <v>5.9027777777777783E-2</v>
      </c>
      <c r="D18" s="16">
        <f t="shared" si="40"/>
        <v>7.2916666666666671E-2</v>
      </c>
      <c r="E18" s="17">
        <v>900</v>
      </c>
      <c r="F18" s="17">
        <v>300</v>
      </c>
      <c r="G18" s="18">
        <f t="shared" si="41"/>
        <v>6.3888888888888884E-2</v>
      </c>
      <c r="H18" s="41" t="str">
        <f>VLOOKUP(A18,'APPENDIX C'!$A$2:'APPENDIX C'!$B$357,2,0)</f>
        <v xml:space="preserve"> </v>
      </c>
      <c r="I18" s="17">
        <f t="shared" si="42"/>
        <v>0</v>
      </c>
      <c r="J18" s="17">
        <f t="shared" si="43"/>
        <v>0</v>
      </c>
      <c r="K18" s="17">
        <f t="shared" si="44"/>
        <v>1200</v>
      </c>
      <c r="L18" s="17">
        <f t="shared" si="45"/>
        <v>0</v>
      </c>
      <c r="M18" s="17">
        <f t="shared" si="46"/>
        <v>0</v>
      </c>
      <c r="N18" s="17">
        <f t="shared" si="47"/>
        <v>0</v>
      </c>
      <c r="O18" s="17">
        <f t="shared" si="48"/>
        <v>0</v>
      </c>
      <c r="P18" s="17">
        <f t="shared" si="49"/>
        <v>1.75</v>
      </c>
      <c r="Q18" s="17">
        <f t="shared" si="50"/>
        <v>1</v>
      </c>
      <c r="R18" s="17">
        <f t="shared" si="51"/>
        <v>45</v>
      </c>
    </row>
    <row r="19" spans="1:18" s="19" customFormat="1">
      <c r="A19" s="20" t="s">
        <v>230</v>
      </c>
      <c r="B19" s="26">
        <f>VLOOKUP(A19,'APPENDIX A'!$A$2:'APPENDIX A'!$C$127,2,0)</f>
        <v>4</v>
      </c>
      <c r="C19" s="16">
        <f t="shared" si="39"/>
        <v>7.2916666666666671E-2</v>
      </c>
      <c r="D19" s="16">
        <f t="shared" si="40"/>
        <v>8.6805555555555566E-2</v>
      </c>
      <c r="E19" s="17">
        <v>900</v>
      </c>
      <c r="F19" s="17">
        <v>300</v>
      </c>
      <c r="G19" s="18">
        <f t="shared" si="41"/>
        <v>7.7777777777777779E-2</v>
      </c>
      <c r="H19" s="41" t="str">
        <f>VLOOKUP(A19,'APPENDIX C'!$A$2:'APPENDIX C'!$B$357,2,0)</f>
        <v xml:space="preserve"> </v>
      </c>
      <c r="I19" s="17">
        <f t="shared" si="42"/>
        <v>0</v>
      </c>
      <c r="J19" s="17">
        <f t="shared" si="43"/>
        <v>0</v>
      </c>
      <c r="K19" s="17">
        <f t="shared" si="44"/>
        <v>1200</v>
      </c>
      <c r="L19" s="17">
        <f t="shared" si="45"/>
        <v>0</v>
      </c>
      <c r="M19" s="17">
        <f t="shared" si="46"/>
        <v>0</v>
      </c>
      <c r="N19" s="17">
        <f t="shared" si="47"/>
        <v>0</v>
      </c>
      <c r="O19" s="17">
        <f t="shared" si="48"/>
        <v>0</v>
      </c>
      <c r="P19" s="17">
        <f t="shared" si="49"/>
        <v>2.083333333333333</v>
      </c>
      <c r="Q19" s="17">
        <f t="shared" si="50"/>
        <v>2</v>
      </c>
      <c r="R19" s="17">
        <f t="shared" si="51"/>
        <v>5</v>
      </c>
    </row>
    <row r="20" spans="1:18" s="19" customFormat="1">
      <c r="A20" s="20" t="s">
        <v>196</v>
      </c>
      <c r="B20" s="26">
        <f>VLOOKUP(A20,'APPENDIX A'!$A$2:'APPENDIX A'!$C$127,2,0)</f>
        <v>5</v>
      </c>
      <c r="C20" s="16">
        <f t="shared" si="39"/>
        <v>8.6805555555555566E-2</v>
      </c>
      <c r="D20" s="16">
        <f t="shared" si="40"/>
        <v>0.10069444444444443</v>
      </c>
      <c r="E20" s="17">
        <v>900</v>
      </c>
      <c r="F20" s="17">
        <v>300</v>
      </c>
      <c r="G20" s="18">
        <f t="shared" si="41"/>
        <v>9.1666666666666674E-2</v>
      </c>
      <c r="H20" s="41" t="str">
        <f>VLOOKUP(A20,'APPENDIX C'!$A$2:'APPENDIX C'!$B$357,2,0)</f>
        <v xml:space="preserve"> </v>
      </c>
      <c r="I20" s="17">
        <f t="shared" si="42"/>
        <v>0</v>
      </c>
      <c r="J20" s="17">
        <f t="shared" si="43"/>
        <v>1200</v>
      </c>
      <c r="K20" s="17">
        <f t="shared" si="44"/>
        <v>0</v>
      </c>
      <c r="L20" s="17">
        <f t="shared" si="45"/>
        <v>0</v>
      </c>
      <c r="M20" s="17">
        <f t="shared" si="46"/>
        <v>0</v>
      </c>
      <c r="N20" s="17">
        <f t="shared" si="47"/>
        <v>0</v>
      </c>
      <c r="O20" s="17">
        <f t="shared" si="48"/>
        <v>0</v>
      </c>
      <c r="P20" s="17">
        <f t="shared" si="49"/>
        <v>2.4166666666666665</v>
      </c>
      <c r="Q20" s="17">
        <f t="shared" si="50"/>
        <v>2</v>
      </c>
      <c r="R20" s="17">
        <f t="shared" si="51"/>
        <v>25</v>
      </c>
    </row>
    <row r="21" spans="1:18" s="19" customFormat="1">
      <c r="A21" s="20" t="s">
        <v>192</v>
      </c>
      <c r="B21" s="26">
        <f>VLOOKUP(A21,'APPENDIX A'!$A$2:'APPENDIX A'!$C$127,2,0)</f>
        <v>5</v>
      </c>
      <c r="C21" s="16">
        <f t="shared" si="39"/>
        <v>0.10069444444444443</v>
      </c>
      <c r="D21" s="16">
        <f t="shared" si="40"/>
        <v>0.11458333333333333</v>
      </c>
      <c r="E21" s="17">
        <v>900</v>
      </c>
      <c r="F21" s="17">
        <v>300</v>
      </c>
      <c r="G21" s="18">
        <f t="shared" si="41"/>
        <v>0.10555555555555556</v>
      </c>
      <c r="H21" s="41" t="str">
        <f>VLOOKUP(A21,'APPENDIX C'!$A$2:'APPENDIX C'!$B$357,2,0)</f>
        <v xml:space="preserve"> </v>
      </c>
      <c r="I21" s="17">
        <f t="shared" si="42"/>
        <v>0</v>
      </c>
      <c r="J21" s="17">
        <f t="shared" si="43"/>
        <v>1200</v>
      </c>
      <c r="K21" s="17">
        <f t="shared" si="44"/>
        <v>0</v>
      </c>
      <c r="L21" s="17">
        <f t="shared" si="45"/>
        <v>0</v>
      </c>
      <c r="M21" s="17">
        <f t="shared" si="46"/>
        <v>0</v>
      </c>
      <c r="N21" s="17">
        <f t="shared" si="47"/>
        <v>0</v>
      </c>
      <c r="O21" s="17">
        <f t="shared" si="48"/>
        <v>0</v>
      </c>
      <c r="P21" s="17">
        <f t="shared" si="49"/>
        <v>2.75</v>
      </c>
      <c r="Q21" s="17">
        <f t="shared" si="50"/>
        <v>2</v>
      </c>
      <c r="R21" s="17">
        <f t="shared" si="51"/>
        <v>45</v>
      </c>
    </row>
    <row r="22" spans="1:18" s="19" customFormat="1">
      <c r="A22" s="20" t="s">
        <v>197</v>
      </c>
      <c r="B22" s="26">
        <f>VLOOKUP(A22,'APPENDIX A'!$A$2:'APPENDIX A'!$C$127,2,0)</f>
        <v>5</v>
      </c>
      <c r="C22" s="16">
        <f t="shared" si="39"/>
        <v>0.11458333333333333</v>
      </c>
      <c r="D22" s="16">
        <f t="shared" si="40"/>
        <v>0.12847222222222224</v>
      </c>
      <c r="E22" s="17">
        <v>900</v>
      </c>
      <c r="F22" s="17">
        <v>300</v>
      </c>
      <c r="G22" s="18">
        <f t="shared" si="41"/>
        <v>0.11944444444444445</v>
      </c>
      <c r="H22" s="41" t="str">
        <f>VLOOKUP(A22,'APPENDIX C'!$A$2:'APPENDIX C'!$B$357,2,0)</f>
        <v xml:space="preserve"> </v>
      </c>
      <c r="I22" s="17">
        <f t="shared" si="42"/>
        <v>0</v>
      </c>
      <c r="J22" s="17">
        <f t="shared" si="43"/>
        <v>1200</v>
      </c>
      <c r="K22" s="17">
        <f t="shared" si="44"/>
        <v>0</v>
      </c>
      <c r="L22" s="17">
        <f t="shared" si="45"/>
        <v>0</v>
      </c>
      <c r="M22" s="17">
        <f t="shared" si="46"/>
        <v>0</v>
      </c>
      <c r="N22" s="17">
        <f t="shared" si="47"/>
        <v>0</v>
      </c>
      <c r="O22" s="17">
        <f t="shared" si="48"/>
        <v>0</v>
      </c>
      <c r="P22" s="17">
        <f t="shared" si="49"/>
        <v>3.083333333333333</v>
      </c>
      <c r="Q22" s="17">
        <f t="shared" si="50"/>
        <v>3</v>
      </c>
      <c r="R22" s="17">
        <f t="shared" si="51"/>
        <v>5</v>
      </c>
    </row>
    <row r="23" spans="1:18" s="19" customFormat="1">
      <c r="A23" s="20" t="s">
        <v>198</v>
      </c>
      <c r="B23" s="26">
        <f>VLOOKUP(A23,'APPENDIX A'!$A$2:'APPENDIX A'!$C$127,2,0)</f>
        <v>5</v>
      </c>
      <c r="C23" s="16">
        <f t="shared" si="39"/>
        <v>0.12847222222222224</v>
      </c>
      <c r="D23" s="16">
        <f t="shared" si="40"/>
        <v>0.1423611111111111</v>
      </c>
      <c r="E23" s="17">
        <v>900</v>
      </c>
      <c r="F23" s="17">
        <v>300</v>
      </c>
      <c r="G23" s="18">
        <f t="shared" si="41"/>
        <v>0.13333333333333333</v>
      </c>
      <c r="H23" s="41" t="str">
        <f>VLOOKUP(A23,'APPENDIX C'!$A$2:'APPENDIX C'!$B$357,2,0)</f>
        <v xml:space="preserve"> </v>
      </c>
      <c r="I23" s="17">
        <f t="shared" si="42"/>
        <v>0</v>
      </c>
      <c r="J23" s="17">
        <f t="shared" si="43"/>
        <v>1200</v>
      </c>
      <c r="K23" s="17">
        <f t="shared" si="44"/>
        <v>0</v>
      </c>
      <c r="L23" s="17">
        <f t="shared" si="45"/>
        <v>0</v>
      </c>
      <c r="M23" s="17">
        <f t="shared" si="46"/>
        <v>0</v>
      </c>
      <c r="N23" s="17">
        <f t="shared" si="47"/>
        <v>0</v>
      </c>
      <c r="O23" s="17">
        <f t="shared" si="48"/>
        <v>0</v>
      </c>
      <c r="P23" s="17">
        <f t="shared" si="49"/>
        <v>3.4166666666666665</v>
      </c>
      <c r="Q23" s="17">
        <f t="shared" si="50"/>
        <v>3</v>
      </c>
      <c r="R23" s="17">
        <f t="shared" si="51"/>
        <v>25</v>
      </c>
    </row>
    <row r="24" spans="1:18" s="19" customFormat="1">
      <c r="B24" s="26"/>
      <c r="C24" s="16"/>
      <c r="D24" s="16"/>
    </row>
    <row r="25" spans="1:18" s="19" customFormat="1">
      <c r="B25" s="26"/>
      <c r="C25" s="16"/>
      <c r="D25" s="16"/>
      <c r="H25" s="21" t="s">
        <v>29</v>
      </c>
      <c r="I25" s="22">
        <f t="shared" ref="I25:O25" si="52">SUM(I2:I23)</f>
        <v>0</v>
      </c>
      <c r="J25" s="22">
        <f t="shared" si="52"/>
        <v>4800</v>
      </c>
      <c r="K25" s="22">
        <f t="shared" si="52"/>
        <v>6900</v>
      </c>
      <c r="L25" s="22">
        <f t="shared" si="52"/>
        <v>2400</v>
      </c>
      <c r="M25" s="22">
        <f t="shared" si="52"/>
        <v>12840</v>
      </c>
      <c r="N25" s="22">
        <f t="shared" si="52"/>
        <v>0</v>
      </c>
      <c r="O25" s="22">
        <f t="shared" si="52"/>
        <v>0</v>
      </c>
    </row>
    <row r="26" spans="1:18">
      <c r="C26" s="5"/>
      <c r="D26" s="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COVER</vt:lpstr>
      <vt:lpstr>CONTENTS</vt:lpstr>
      <vt:lpstr>Summary MARCH 2014</vt:lpstr>
      <vt:lpstr>TIME SUMMARY</vt:lpstr>
      <vt:lpstr>2014-MARCH-02</vt:lpstr>
      <vt:lpstr>2014-MARCH-03</vt:lpstr>
      <vt:lpstr>2014-MARCH-04</vt:lpstr>
      <vt:lpstr>2014-MARCH-05</vt:lpstr>
      <vt:lpstr>2014-MARCH-06</vt:lpstr>
      <vt:lpstr>2014-MARCH-07</vt:lpstr>
      <vt:lpstr>2014-MARCH-08</vt:lpstr>
      <vt:lpstr>2014-MARCH-09</vt:lpstr>
      <vt:lpstr>2014-MARCH-10</vt:lpstr>
      <vt:lpstr>2014-MARCH-11</vt:lpstr>
      <vt:lpstr>2014-MARCH-30</vt:lpstr>
      <vt:lpstr>2014-MARCH-31</vt:lpstr>
      <vt:lpstr>APPENDIX A</vt:lpstr>
      <vt:lpstr>APPENDIX B</vt:lpstr>
      <vt:lpstr>APPENDIX C</vt:lpstr>
      <vt:lpstr>APPENDIX D</vt:lpstr>
    </vt:vector>
  </TitlesOfParts>
  <Company>INAF Osservatorio Astronomico Padova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Claudi</dc:creator>
  <cp:lastModifiedBy>Riccardo Claudi</cp:lastModifiedBy>
  <dcterms:created xsi:type="dcterms:W3CDTF">2012-07-18T14:25:59Z</dcterms:created>
  <dcterms:modified xsi:type="dcterms:W3CDTF">2014-03-03T11:16:40Z</dcterms:modified>
</cp:coreProperties>
</file>