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515"/>
  <workbookPr showInkAnnotation="0" checkCompatibility="1" autoCompressPictures="0"/>
  <bookViews>
    <workbookView xWindow="19400" yWindow="20" windowWidth="25600" windowHeight="15540" tabRatio="695" activeTab="3"/>
  </bookViews>
  <sheets>
    <sheet name="COVER" sheetId="21" r:id="rId1"/>
    <sheet name="Summary JULY 2013" sheetId="1" r:id="rId2"/>
    <sheet name="TIME SUMMARY" sheetId="10" r:id="rId3"/>
    <sheet name="2013-JUL-9" sheetId="2" r:id="rId4"/>
    <sheet name="2013-JUL-10" sheetId="3" r:id="rId5"/>
    <sheet name="2013-JUL-11" sheetId="11" r:id="rId6"/>
    <sheet name="2013-JUL-12" sheetId="12" r:id="rId7"/>
    <sheet name="2013-JUL-13" sheetId="18" r:id="rId8"/>
    <sheet name="APPENDIX" sheetId="20" r:id="rId9"/>
  </sheets>
  <definedNames>
    <definedName name="_xlnm.Print_Titles" localSheetId="1">'Summary JULY 2013'!$A:$A,'Summary JULY 2013'!$1:$1</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O5" i="12" l="1"/>
  <c r="P5" i="12"/>
  <c r="Q5" i="12"/>
  <c r="C5" i="12"/>
  <c r="B6" i="12"/>
  <c r="O6" i="12"/>
  <c r="P6" i="12"/>
  <c r="Q6" i="12"/>
  <c r="C6" i="12"/>
  <c r="B7" i="12"/>
  <c r="O7" i="12"/>
  <c r="P7" i="12"/>
  <c r="Q7" i="12"/>
  <c r="C7" i="12"/>
  <c r="B8" i="12"/>
  <c r="O8" i="12"/>
  <c r="P8" i="12"/>
  <c r="Q8" i="12"/>
  <c r="C8" i="12"/>
  <c r="B9" i="12"/>
  <c r="O9" i="12"/>
  <c r="P9" i="12"/>
  <c r="Q9" i="12"/>
  <c r="C9" i="12"/>
  <c r="B10" i="12"/>
  <c r="O10" i="12"/>
  <c r="P10" i="12"/>
  <c r="Q10" i="12"/>
  <c r="C10" i="12"/>
  <c r="B11" i="12"/>
  <c r="O11" i="12"/>
  <c r="P11" i="12"/>
  <c r="Q11" i="12"/>
  <c r="C11" i="12"/>
  <c r="B12" i="12"/>
  <c r="O12" i="12"/>
  <c r="P12" i="12"/>
  <c r="Q12" i="12"/>
  <c r="C12" i="12"/>
  <c r="B13" i="12"/>
  <c r="O13" i="12"/>
  <c r="P13" i="12"/>
  <c r="Q13" i="12"/>
  <c r="C13" i="12"/>
  <c r="B14" i="12"/>
  <c r="O14" i="12"/>
  <c r="P14" i="12"/>
  <c r="Q14" i="12"/>
  <c r="C14" i="12"/>
  <c r="B15" i="12"/>
  <c r="O15" i="12"/>
  <c r="P15" i="12"/>
  <c r="Q15" i="12"/>
  <c r="C15" i="12"/>
  <c r="B16" i="12"/>
  <c r="O16" i="12"/>
  <c r="P16" i="12"/>
  <c r="Q16" i="12"/>
  <c r="C16" i="12"/>
  <c r="B17" i="12"/>
  <c r="O17" i="12"/>
  <c r="P17" i="12"/>
  <c r="Q17" i="12"/>
  <c r="C17" i="12"/>
  <c r="B18" i="12"/>
  <c r="O18" i="12"/>
  <c r="P18" i="12"/>
  <c r="Q18" i="12"/>
  <c r="C18" i="12"/>
  <c r="B19" i="12"/>
  <c r="O19" i="12"/>
  <c r="P19" i="12"/>
  <c r="Q19" i="12"/>
  <c r="C19" i="12"/>
  <c r="B20" i="12"/>
  <c r="O20" i="12"/>
  <c r="P20" i="12"/>
  <c r="Q20" i="12"/>
  <c r="C20" i="12"/>
  <c r="B21" i="12"/>
  <c r="O21" i="12"/>
  <c r="P21" i="12"/>
  <c r="Q21" i="12"/>
  <c r="C21" i="12"/>
  <c r="B22" i="12"/>
  <c r="O22" i="12"/>
  <c r="P22" i="12"/>
  <c r="Q22" i="12"/>
  <c r="C22" i="12"/>
  <c r="B23" i="12"/>
  <c r="O23" i="12"/>
  <c r="P23" i="12"/>
  <c r="Q23" i="12"/>
  <c r="C23" i="12"/>
  <c r="B24" i="12"/>
  <c r="O24" i="12"/>
  <c r="P24" i="12"/>
  <c r="Q24" i="12"/>
  <c r="C24" i="12"/>
  <c r="B25" i="12"/>
  <c r="O25" i="12"/>
  <c r="P25" i="12"/>
  <c r="Q25" i="12"/>
  <c r="C25" i="12"/>
  <c r="B26" i="12"/>
  <c r="O26" i="12"/>
  <c r="P26" i="12"/>
  <c r="Q26" i="12"/>
  <c r="C26" i="12"/>
  <c r="B27" i="12"/>
  <c r="O27" i="12"/>
  <c r="P27" i="12"/>
  <c r="Q27" i="12"/>
  <c r="C27" i="12"/>
  <c r="B28" i="12"/>
  <c r="O28" i="12"/>
  <c r="P28" i="12"/>
  <c r="Q28" i="12"/>
  <c r="C28" i="12"/>
  <c r="B29" i="12"/>
  <c r="O29" i="12"/>
  <c r="P29" i="12"/>
  <c r="Q29" i="12"/>
  <c r="C29" i="12"/>
  <c r="B30" i="12"/>
  <c r="O30" i="12"/>
  <c r="P30" i="12"/>
  <c r="Q30" i="12"/>
  <c r="C30" i="12"/>
  <c r="B31" i="12"/>
  <c r="O31" i="12"/>
  <c r="P31" i="12"/>
  <c r="Q31" i="12"/>
  <c r="C31" i="12"/>
  <c r="B32" i="12"/>
  <c r="O32" i="12"/>
  <c r="P32" i="12"/>
  <c r="Q32" i="12"/>
  <c r="H6" i="11"/>
  <c r="H30" i="11"/>
  <c r="B4" i="10"/>
  <c r="I6" i="11"/>
  <c r="I30" i="11"/>
  <c r="C4" i="10"/>
  <c r="J6" i="11"/>
  <c r="J30" i="11"/>
  <c r="D4" i="10"/>
  <c r="K6" i="11"/>
  <c r="K30" i="11"/>
  <c r="E4" i="10"/>
  <c r="L6" i="11"/>
  <c r="L30" i="11"/>
  <c r="F4" i="10"/>
  <c r="M6" i="11"/>
  <c r="M30" i="11"/>
  <c r="G4" i="10"/>
  <c r="N6" i="11"/>
  <c r="N30" i="11"/>
  <c r="H4" i="10"/>
  <c r="J4" i="10"/>
  <c r="H10" i="12"/>
  <c r="H34" i="12"/>
  <c r="B5" i="10"/>
  <c r="I10" i="12"/>
  <c r="I34" i="12"/>
  <c r="C5" i="10"/>
  <c r="J10" i="12"/>
  <c r="J34" i="12"/>
  <c r="D5" i="10"/>
  <c r="K10" i="12"/>
  <c r="K34" i="12"/>
  <c r="E5" i="10"/>
  <c r="L10" i="12"/>
  <c r="L34" i="12"/>
  <c r="F5" i="10"/>
  <c r="M10" i="12"/>
  <c r="M34" i="12"/>
  <c r="G5" i="10"/>
  <c r="N10" i="12"/>
  <c r="N34" i="12"/>
  <c r="H5" i="10"/>
  <c r="J5" i="10"/>
  <c r="H11" i="18"/>
  <c r="H34" i="18"/>
  <c r="B6" i="10"/>
  <c r="I11" i="18"/>
  <c r="I34" i="18"/>
  <c r="C6" i="10"/>
  <c r="J11" i="18"/>
  <c r="J34" i="18"/>
  <c r="D6" i="10"/>
  <c r="K11" i="18"/>
  <c r="K34" i="18"/>
  <c r="E6" i="10"/>
  <c r="L11" i="18"/>
  <c r="L34" i="18"/>
  <c r="F6" i="10"/>
  <c r="M11" i="18"/>
  <c r="M34" i="18"/>
  <c r="G6" i="10"/>
  <c r="N11" i="18"/>
  <c r="N34" i="18"/>
  <c r="H6" i="10"/>
  <c r="J6" i="10"/>
  <c r="J8" i="10"/>
  <c r="J3" i="10"/>
  <c r="J2" i="10"/>
  <c r="C8" i="10"/>
  <c r="D8" i="10"/>
  <c r="E8" i="10"/>
  <c r="F8" i="10"/>
  <c r="G8" i="10"/>
  <c r="H8" i="10"/>
  <c r="B8" i="10"/>
  <c r="C3" i="10"/>
  <c r="D3" i="10"/>
  <c r="E3" i="10"/>
  <c r="F3" i="10"/>
  <c r="G3" i="10"/>
  <c r="H3" i="10"/>
  <c r="B3" i="10"/>
  <c r="C2" i="10"/>
  <c r="D2" i="10"/>
  <c r="E2" i="10"/>
  <c r="F2" i="10"/>
  <c r="G2" i="10"/>
  <c r="H2" i="10"/>
  <c r="B2" i="10"/>
  <c r="B34" i="2"/>
  <c r="O34" i="2"/>
  <c r="P34" i="2"/>
  <c r="Q34" i="2"/>
  <c r="C34" i="2"/>
  <c r="F34" i="2"/>
  <c r="H34" i="2"/>
  <c r="I34" i="2"/>
  <c r="J34" i="2"/>
  <c r="K34" i="2"/>
  <c r="L34" i="2"/>
  <c r="M34" i="2"/>
  <c r="N34" i="2"/>
  <c r="B35" i="2"/>
  <c r="O35" i="2"/>
  <c r="P35" i="2"/>
  <c r="Q35" i="2"/>
  <c r="C35" i="2"/>
  <c r="F35" i="2"/>
  <c r="H35" i="2"/>
  <c r="I35" i="2"/>
  <c r="J35" i="2"/>
  <c r="K35" i="2"/>
  <c r="L35" i="2"/>
  <c r="M35" i="2"/>
  <c r="N35" i="2"/>
  <c r="O2" i="18"/>
  <c r="P2" i="18"/>
  <c r="Q2" i="18"/>
  <c r="C2" i="18"/>
  <c r="B3" i="18"/>
  <c r="O3" i="18"/>
  <c r="P3" i="18"/>
  <c r="Q3" i="18"/>
  <c r="C3" i="18"/>
  <c r="B4" i="18"/>
  <c r="O4" i="18"/>
  <c r="P4" i="18"/>
  <c r="Q4" i="18"/>
  <c r="C4" i="18"/>
  <c r="B5" i="18"/>
  <c r="O5" i="18"/>
  <c r="P5" i="18"/>
  <c r="Q5" i="18"/>
  <c r="C5" i="18"/>
  <c r="B6" i="18"/>
  <c r="O6" i="18"/>
  <c r="P6" i="18"/>
  <c r="Q6" i="18"/>
  <c r="C6" i="18"/>
  <c r="B7" i="18"/>
  <c r="O7" i="18"/>
  <c r="P7" i="18"/>
  <c r="Q7" i="18"/>
  <c r="C7" i="18"/>
  <c r="B8" i="18"/>
  <c r="O8" i="18"/>
  <c r="P8" i="18"/>
  <c r="Q8" i="18"/>
  <c r="C8" i="18"/>
  <c r="B9" i="18"/>
  <c r="O9" i="18"/>
  <c r="P9" i="18"/>
  <c r="Q9" i="18"/>
  <c r="C9" i="18"/>
  <c r="B10" i="18"/>
  <c r="O10" i="18"/>
  <c r="P10" i="18"/>
  <c r="Q10" i="18"/>
  <c r="C10" i="18"/>
  <c r="B11" i="18"/>
  <c r="O11" i="18"/>
  <c r="P11" i="18"/>
  <c r="Q11" i="18"/>
  <c r="C11" i="18"/>
  <c r="B12" i="18"/>
  <c r="O12" i="18"/>
  <c r="P12" i="18"/>
  <c r="Q12" i="18"/>
  <c r="C12" i="18"/>
  <c r="B13" i="18"/>
  <c r="O13" i="18"/>
  <c r="P13" i="18"/>
  <c r="Q13" i="18"/>
  <c r="C13" i="18"/>
  <c r="F13" i="18"/>
  <c r="H13" i="18"/>
  <c r="I13" i="18"/>
  <c r="J13" i="18"/>
  <c r="K13" i="18"/>
  <c r="L13" i="18"/>
  <c r="M13" i="18"/>
  <c r="N13" i="18"/>
  <c r="B14" i="18"/>
  <c r="O14" i="18"/>
  <c r="P14" i="18"/>
  <c r="Q14" i="18"/>
  <c r="C14" i="18"/>
  <c r="F14" i="18"/>
  <c r="H14" i="18"/>
  <c r="I14" i="18"/>
  <c r="J14" i="18"/>
  <c r="K14" i="18"/>
  <c r="L14" i="18"/>
  <c r="M14" i="18"/>
  <c r="N14" i="18"/>
  <c r="B15" i="18"/>
  <c r="O15" i="18"/>
  <c r="P15" i="18"/>
  <c r="Q15" i="18"/>
  <c r="C15" i="18"/>
  <c r="F15" i="18"/>
  <c r="H15" i="18"/>
  <c r="I15" i="18"/>
  <c r="J15" i="18"/>
  <c r="K15" i="18"/>
  <c r="L15" i="18"/>
  <c r="M15" i="18"/>
  <c r="N15" i="18"/>
  <c r="B16" i="18"/>
  <c r="O16" i="18"/>
  <c r="P16" i="18"/>
  <c r="Q16" i="18"/>
  <c r="C16" i="18"/>
  <c r="F16" i="18"/>
  <c r="H16" i="18"/>
  <c r="I16" i="18"/>
  <c r="J16" i="18"/>
  <c r="K16" i="18"/>
  <c r="L16" i="18"/>
  <c r="M16" i="18"/>
  <c r="N16" i="18"/>
  <c r="B17" i="18"/>
  <c r="O17" i="18"/>
  <c r="P17" i="18"/>
  <c r="Q17" i="18"/>
  <c r="C17" i="18"/>
  <c r="F17" i="18"/>
  <c r="H17" i="18"/>
  <c r="I17" i="18"/>
  <c r="J17" i="18"/>
  <c r="K17" i="18"/>
  <c r="L17" i="18"/>
  <c r="M17" i="18"/>
  <c r="N17" i="18"/>
  <c r="B18" i="18"/>
  <c r="O18" i="18"/>
  <c r="P18" i="18"/>
  <c r="Q18" i="18"/>
  <c r="C18" i="18"/>
  <c r="F18" i="18"/>
  <c r="H18" i="18"/>
  <c r="I18" i="18"/>
  <c r="J18" i="18"/>
  <c r="K18" i="18"/>
  <c r="L18" i="18"/>
  <c r="M18" i="18"/>
  <c r="N18" i="18"/>
  <c r="B19" i="18"/>
  <c r="O19" i="18"/>
  <c r="P19" i="18"/>
  <c r="Q19" i="18"/>
  <c r="C19" i="18"/>
  <c r="F19" i="18"/>
  <c r="H19" i="18"/>
  <c r="I19" i="18"/>
  <c r="J19" i="18"/>
  <c r="K19" i="18"/>
  <c r="L19" i="18"/>
  <c r="M19" i="18"/>
  <c r="N19" i="18"/>
  <c r="B20" i="18"/>
  <c r="O20" i="18"/>
  <c r="P20" i="18"/>
  <c r="Q20" i="18"/>
  <c r="C20" i="18"/>
  <c r="F20" i="18"/>
  <c r="H20" i="18"/>
  <c r="I20" i="18"/>
  <c r="J20" i="18"/>
  <c r="K20" i="18"/>
  <c r="L20" i="18"/>
  <c r="M20" i="18"/>
  <c r="N20" i="18"/>
  <c r="B21" i="18"/>
  <c r="O21" i="18"/>
  <c r="P21" i="18"/>
  <c r="Q21" i="18"/>
  <c r="C21" i="18"/>
  <c r="F21" i="18"/>
  <c r="H21" i="18"/>
  <c r="I21" i="18"/>
  <c r="J21" i="18"/>
  <c r="K21" i="18"/>
  <c r="L21" i="18"/>
  <c r="M21" i="18"/>
  <c r="N21" i="18"/>
  <c r="B22" i="18"/>
  <c r="O22" i="18"/>
  <c r="P22" i="18"/>
  <c r="Q22" i="18"/>
  <c r="C22" i="18"/>
  <c r="F22" i="18"/>
  <c r="H22" i="18"/>
  <c r="I22" i="18"/>
  <c r="J22" i="18"/>
  <c r="K22" i="18"/>
  <c r="L22" i="18"/>
  <c r="M22" i="18"/>
  <c r="N22" i="18"/>
  <c r="B23" i="18"/>
  <c r="O23" i="18"/>
  <c r="P23" i="18"/>
  <c r="Q23" i="18"/>
  <c r="C23" i="18"/>
  <c r="F23" i="18"/>
  <c r="H23" i="18"/>
  <c r="I23" i="18"/>
  <c r="J23" i="18"/>
  <c r="K23" i="18"/>
  <c r="L23" i="18"/>
  <c r="M23" i="18"/>
  <c r="N23" i="18"/>
  <c r="B24" i="18"/>
  <c r="O24" i="18"/>
  <c r="P24" i="18"/>
  <c r="Q24" i="18"/>
  <c r="C24" i="18"/>
  <c r="F24" i="18"/>
  <c r="H24" i="18"/>
  <c r="I24" i="18"/>
  <c r="J24" i="18"/>
  <c r="K24" i="18"/>
  <c r="L24" i="18"/>
  <c r="M24" i="18"/>
  <c r="N24" i="18"/>
  <c r="B25" i="18"/>
  <c r="O25" i="18"/>
  <c r="P25" i="18"/>
  <c r="Q25" i="18"/>
  <c r="C25" i="18"/>
  <c r="F25" i="18"/>
  <c r="H25" i="18"/>
  <c r="I25" i="18"/>
  <c r="J25" i="18"/>
  <c r="K25" i="18"/>
  <c r="L25" i="18"/>
  <c r="M25" i="18"/>
  <c r="N25" i="18"/>
  <c r="B26" i="18"/>
  <c r="O26" i="18"/>
  <c r="P26" i="18"/>
  <c r="Q26" i="18"/>
  <c r="C26" i="18"/>
  <c r="F26" i="18"/>
  <c r="H26" i="18"/>
  <c r="I26" i="18"/>
  <c r="J26" i="18"/>
  <c r="K26" i="18"/>
  <c r="L26" i="18"/>
  <c r="M26" i="18"/>
  <c r="N26" i="18"/>
  <c r="B27" i="18"/>
  <c r="O27" i="18"/>
  <c r="P27" i="18"/>
  <c r="Q27" i="18"/>
  <c r="C27" i="18"/>
  <c r="F27" i="18"/>
  <c r="H27" i="18"/>
  <c r="I27" i="18"/>
  <c r="J27" i="18"/>
  <c r="K27" i="18"/>
  <c r="L27" i="18"/>
  <c r="M27" i="18"/>
  <c r="N27" i="18"/>
  <c r="B28" i="18"/>
  <c r="O28" i="18"/>
  <c r="P28" i="18"/>
  <c r="Q28" i="18"/>
  <c r="C28" i="18"/>
  <c r="F28" i="18"/>
  <c r="H28" i="18"/>
  <c r="I28" i="18"/>
  <c r="J28" i="18"/>
  <c r="K28" i="18"/>
  <c r="L28" i="18"/>
  <c r="M28" i="18"/>
  <c r="N28" i="18"/>
  <c r="B29" i="18"/>
  <c r="O29" i="18"/>
  <c r="P29" i="18"/>
  <c r="Q29" i="18"/>
  <c r="C29" i="18"/>
  <c r="F29" i="18"/>
  <c r="H29" i="18"/>
  <c r="I29" i="18"/>
  <c r="J29" i="18"/>
  <c r="K29" i="18"/>
  <c r="L29" i="18"/>
  <c r="M29" i="18"/>
  <c r="N29" i="18"/>
  <c r="B30" i="18"/>
  <c r="O30" i="18"/>
  <c r="P30" i="18"/>
  <c r="Q30" i="18"/>
  <c r="C30" i="18"/>
  <c r="F30" i="18"/>
  <c r="H30" i="18"/>
  <c r="I30" i="18"/>
  <c r="J30" i="18"/>
  <c r="K30" i="18"/>
  <c r="L30" i="18"/>
  <c r="M30" i="18"/>
  <c r="N30" i="18"/>
  <c r="B31" i="18"/>
  <c r="O31" i="18"/>
  <c r="P31" i="18"/>
  <c r="Q31" i="18"/>
  <c r="C31" i="18"/>
  <c r="F31" i="18"/>
  <c r="H31" i="18"/>
  <c r="I31" i="18"/>
  <c r="J31" i="18"/>
  <c r="K31" i="18"/>
  <c r="L31" i="18"/>
  <c r="M31" i="18"/>
  <c r="N31" i="18"/>
  <c r="B32" i="18"/>
  <c r="O32" i="18"/>
  <c r="P32" i="18"/>
  <c r="Q32" i="18"/>
  <c r="C32" i="18"/>
  <c r="F32" i="18"/>
  <c r="H32" i="18"/>
  <c r="I32" i="18"/>
  <c r="J32" i="18"/>
  <c r="K32" i="18"/>
  <c r="L32" i="18"/>
  <c r="M32" i="18"/>
  <c r="N32" i="18"/>
  <c r="O2" i="12"/>
  <c r="P2" i="12"/>
  <c r="Q2" i="12"/>
  <c r="C2" i="12"/>
  <c r="B3" i="12"/>
  <c r="O3" i="12"/>
  <c r="P3" i="12"/>
  <c r="Q3" i="12"/>
  <c r="C3" i="12"/>
  <c r="B4" i="12"/>
  <c r="O4" i="12"/>
  <c r="P4" i="12"/>
  <c r="Q4" i="12"/>
  <c r="C4" i="12"/>
  <c r="B5" i="12"/>
  <c r="F10" i="12"/>
  <c r="F11" i="12"/>
  <c r="H11" i="12"/>
  <c r="I11" i="12"/>
  <c r="J11" i="12"/>
  <c r="K11" i="12"/>
  <c r="L11" i="12"/>
  <c r="M11" i="12"/>
  <c r="N11" i="12"/>
  <c r="F12" i="12"/>
  <c r="H12" i="12"/>
  <c r="I12" i="12"/>
  <c r="J12" i="12"/>
  <c r="K12" i="12"/>
  <c r="L12" i="12"/>
  <c r="M12" i="12"/>
  <c r="N12" i="12"/>
  <c r="F13" i="12"/>
  <c r="H13" i="12"/>
  <c r="I13" i="12"/>
  <c r="J13" i="12"/>
  <c r="K13" i="12"/>
  <c r="L13" i="12"/>
  <c r="M13" i="12"/>
  <c r="N13" i="12"/>
  <c r="F14" i="12"/>
  <c r="H14" i="12"/>
  <c r="I14" i="12"/>
  <c r="J14" i="12"/>
  <c r="K14" i="12"/>
  <c r="L14" i="12"/>
  <c r="M14" i="12"/>
  <c r="N14" i="12"/>
  <c r="F15" i="12"/>
  <c r="H15" i="12"/>
  <c r="I15" i="12"/>
  <c r="J15" i="12"/>
  <c r="K15" i="12"/>
  <c r="L15" i="12"/>
  <c r="M15" i="12"/>
  <c r="N15" i="12"/>
  <c r="F16" i="12"/>
  <c r="H16" i="12"/>
  <c r="I16" i="12"/>
  <c r="J16" i="12"/>
  <c r="K16" i="12"/>
  <c r="L16" i="12"/>
  <c r="M16" i="12"/>
  <c r="N16" i="12"/>
  <c r="F17" i="12"/>
  <c r="H17" i="12"/>
  <c r="I17" i="12"/>
  <c r="J17" i="12"/>
  <c r="K17" i="12"/>
  <c r="L17" i="12"/>
  <c r="M17" i="12"/>
  <c r="N17" i="12"/>
  <c r="F18" i="12"/>
  <c r="H18" i="12"/>
  <c r="I18" i="12"/>
  <c r="J18" i="12"/>
  <c r="K18" i="12"/>
  <c r="L18" i="12"/>
  <c r="M18" i="12"/>
  <c r="N18" i="12"/>
  <c r="F19" i="12"/>
  <c r="H19" i="12"/>
  <c r="I19" i="12"/>
  <c r="J19" i="12"/>
  <c r="K19" i="12"/>
  <c r="L19" i="12"/>
  <c r="M19" i="12"/>
  <c r="N19" i="12"/>
  <c r="F20" i="12"/>
  <c r="H20" i="12"/>
  <c r="I20" i="12"/>
  <c r="J20" i="12"/>
  <c r="K20" i="12"/>
  <c r="L20" i="12"/>
  <c r="M20" i="12"/>
  <c r="N20" i="12"/>
  <c r="F21" i="12"/>
  <c r="H21" i="12"/>
  <c r="I21" i="12"/>
  <c r="J21" i="12"/>
  <c r="K21" i="12"/>
  <c r="L21" i="12"/>
  <c r="M21" i="12"/>
  <c r="N21" i="12"/>
  <c r="F22" i="12"/>
  <c r="H22" i="12"/>
  <c r="I22" i="12"/>
  <c r="J22" i="12"/>
  <c r="K22" i="12"/>
  <c r="L22" i="12"/>
  <c r="M22" i="12"/>
  <c r="N22" i="12"/>
  <c r="F23" i="12"/>
  <c r="H23" i="12"/>
  <c r="I23" i="12"/>
  <c r="J23" i="12"/>
  <c r="K23" i="12"/>
  <c r="L23" i="12"/>
  <c r="M23" i="12"/>
  <c r="N23" i="12"/>
  <c r="F24" i="12"/>
  <c r="H24" i="12"/>
  <c r="I24" i="12"/>
  <c r="J24" i="12"/>
  <c r="K24" i="12"/>
  <c r="L24" i="12"/>
  <c r="M24" i="12"/>
  <c r="N24" i="12"/>
  <c r="F25" i="12"/>
  <c r="H25" i="12"/>
  <c r="I25" i="12"/>
  <c r="J25" i="12"/>
  <c r="K25" i="12"/>
  <c r="L25" i="12"/>
  <c r="M25" i="12"/>
  <c r="N25" i="12"/>
  <c r="F26" i="12"/>
  <c r="H26" i="12"/>
  <c r="I26" i="12"/>
  <c r="J26" i="12"/>
  <c r="K26" i="12"/>
  <c r="L26" i="12"/>
  <c r="M26" i="12"/>
  <c r="N26" i="12"/>
  <c r="F27" i="12"/>
  <c r="H27" i="12"/>
  <c r="I27" i="12"/>
  <c r="J27" i="12"/>
  <c r="K27" i="12"/>
  <c r="L27" i="12"/>
  <c r="M27" i="12"/>
  <c r="N27" i="12"/>
  <c r="F28" i="12"/>
  <c r="H28" i="12"/>
  <c r="I28" i="12"/>
  <c r="J28" i="12"/>
  <c r="K28" i="12"/>
  <c r="L28" i="12"/>
  <c r="M28" i="12"/>
  <c r="N28" i="12"/>
  <c r="F29" i="12"/>
  <c r="H29" i="12"/>
  <c r="I29" i="12"/>
  <c r="J29" i="12"/>
  <c r="K29" i="12"/>
  <c r="L29" i="12"/>
  <c r="M29" i="12"/>
  <c r="N29" i="12"/>
  <c r="F30" i="12"/>
  <c r="H30" i="12"/>
  <c r="I30" i="12"/>
  <c r="J30" i="12"/>
  <c r="K30" i="12"/>
  <c r="L30" i="12"/>
  <c r="M30" i="12"/>
  <c r="N30" i="12"/>
  <c r="F31" i="12"/>
  <c r="H31" i="12"/>
  <c r="I31" i="12"/>
  <c r="J31" i="12"/>
  <c r="K31" i="12"/>
  <c r="L31" i="12"/>
  <c r="M31" i="12"/>
  <c r="N31" i="12"/>
  <c r="C32" i="12"/>
  <c r="F32" i="12"/>
  <c r="H32" i="12"/>
  <c r="I32" i="12"/>
  <c r="J32" i="12"/>
  <c r="K32" i="12"/>
  <c r="L32" i="12"/>
  <c r="M32" i="12"/>
  <c r="N32" i="12"/>
  <c r="O2" i="11"/>
  <c r="P2" i="11"/>
  <c r="Q2" i="11"/>
  <c r="C2" i="11"/>
  <c r="B3" i="11"/>
  <c r="O3" i="11"/>
  <c r="P3" i="11"/>
  <c r="Q3" i="11"/>
  <c r="C3" i="11"/>
  <c r="B4" i="11"/>
  <c r="O4" i="11"/>
  <c r="P4" i="11"/>
  <c r="Q4" i="11"/>
  <c r="C4" i="11"/>
  <c r="B5" i="11"/>
  <c r="O5" i="11"/>
  <c r="P5" i="11"/>
  <c r="Q5" i="11"/>
  <c r="C5" i="11"/>
  <c r="B6" i="11"/>
  <c r="O6" i="11"/>
  <c r="P6" i="11"/>
  <c r="Q6" i="11"/>
  <c r="C6" i="11"/>
  <c r="B7" i="11"/>
  <c r="O7" i="11"/>
  <c r="P7" i="11"/>
  <c r="Q7" i="11"/>
  <c r="C7" i="11"/>
  <c r="B8" i="11"/>
  <c r="O8" i="11"/>
  <c r="P8" i="11"/>
  <c r="Q8" i="11"/>
  <c r="C8" i="11"/>
  <c r="B9" i="11"/>
  <c r="O9" i="11"/>
  <c r="P9" i="11"/>
  <c r="Q9" i="11"/>
  <c r="C9" i="11"/>
  <c r="B10" i="11"/>
  <c r="O10" i="11"/>
  <c r="P10" i="11"/>
  <c r="Q10" i="11"/>
  <c r="C10" i="11"/>
  <c r="B11" i="11"/>
  <c r="O11" i="11"/>
  <c r="P11" i="11"/>
  <c r="Q11" i="11"/>
  <c r="C11" i="11"/>
  <c r="B12" i="11"/>
  <c r="O12" i="11"/>
  <c r="P12" i="11"/>
  <c r="Q12" i="11"/>
  <c r="C12" i="11"/>
  <c r="B13" i="11"/>
  <c r="O13" i="11"/>
  <c r="P13" i="11"/>
  <c r="Q13" i="11"/>
  <c r="C13" i="11"/>
  <c r="B14" i="11"/>
  <c r="O14" i="11"/>
  <c r="P14" i="11"/>
  <c r="Q14" i="11"/>
  <c r="C14" i="11"/>
  <c r="F14" i="11"/>
  <c r="H14" i="11"/>
  <c r="I14" i="11"/>
  <c r="J14" i="11"/>
  <c r="K14" i="11"/>
  <c r="L14" i="11"/>
  <c r="M14" i="11"/>
  <c r="N14" i="11"/>
  <c r="B15" i="11"/>
  <c r="O15" i="11"/>
  <c r="P15" i="11"/>
  <c r="Q15" i="11"/>
  <c r="C15" i="11"/>
  <c r="F15" i="11"/>
  <c r="H15" i="11"/>
  <c r="I15" i="11"/>
  <c r="J15" i="11"/>
  <c r="K15" i="11"/>
  <c r="L15" i="11"/>
  <c r="M15" i="11"/>
  <c r="N15" i="11"/>
  <c r="B16" i="11"/>
  <c r="O16" i="11"/>
  <c r="P16" i="11"/>
  <c r="Q16" i="11"/>
  <c r="C16" i="11"/>
  <c r="F16" i="11"/>
  <c r="H16" i="11"/>
  <c r="I16" i="11"/>
  <c r="J16" i="11"/>
  <c r="K16" i="11"/>
  <c r="L16" i="11"/>
  <c r="M16" i="11"/>
  <c r="N16" i="11"/>
  <c r="B17" i="11"/>
  <c r="O17" i="11"/>
  <c r="P17" i="11"/>
  <c r="Q17" i="11"/>
  <c r="C17" i="11"/>
  <c r="F17" i="11"/>
  <c r="H17" i="11"/>
  <c r="I17" i="11"/>
  <c r="J17" i="11"/>
  <c r="K17" i="11"/>
  <c r="L17" i="11"/>
  <c r="M17" i="11"/>
  <c r="N17" i="11"/>
  <c r="B18" i="11"/>
  <c r="O18" i="11"/>
  <c r="P18" i="11"/>
  <c r="Q18" i="11"/>
  <c r="C18" i="11"/>
  <c r="F18" i="11"/>
  <c r="H18" i="11"/>
  <c r="I18" i="11"/>
  <c r="J18" i="11"/>
  <c r="K18" i="11"/>
  <c r="L18" i="11"/>
  <c r="M18" i="11"/>
  <c r="N18" i="11"/>
  <c r="B19" i="11"/>
  <c r="O19" i="11"/>
  <c r="P19" i="11"/>
  <c r="Q19" i="11"/>
  <c r="C19" i="11"/>
  <c r="F19" i="11"/>
  <c r="H19" i="11"/>
  <c r="I19" i="11"/>
  <c r="J19" i="11"/>
  <c r="K19" i="11"/>
  <c r="L19" i="11"/>
  <c r="M19" i="11"/>
  <c r="N19" i="11"/>
  <c r="B20" i="11"/>
  <c r="O20" i="11"/>
  <c r="P20" i="11"/>
  <c r="Q20" i="11"/>
  <c r="C20" i="11"/>
  <c r="F20" i="11"/>
  <c r="H20" i="11"/>
  <c r="I20" i="11"/>
  <c r="J20" i="11"/>
  <c r="K20" i="11"/>
  <c r="L20" i="11"/>
  <c r="M20" i="11"/>
  <c r="N20" i="11"/>
  <c r="B21" i="11"/>
  <c r="O21" i="11"/>
  <c r="P21" i="11"/>
  <c r="Q21" i="11"/>
  <c r="C21" i="11"/>
  <c r="F21" i="11"/>
  <c r="H21" i="11"/>
  <c r="I21" i="11"/>
  <c r="J21" i="11"/>
  <c r="K21" i="11"/>
  <c r="L21" i="11"/>
  <c r="M21" i="11"/>
  <c r="N21" i="11"/>
  <c r="B22" i="11"/>
  <c r="O22" i="11"/>
  <c r="P22" i="11"/>
  <c r="Q22" i="11"/>
  <c r="C22" i="11"/>
  <c r="F22" i="11"/>
  <c r="H22" i="11"/>
  <c r="I22" i="11"/>
  <c r="J22" i="11"/>
  <c r="K22" i="11"/>
  <c r="L22" i="11"/>
  <c r="M22" i="11"/>
  <c r="N22" i="11"/>
  <c r="B23" i="11"/>
  <c r="O23" i="11"/>
  <c r="P23" i="11"/>
  <c r="Q23" i="11"/>
  <c r="C23" i="11"/>
  <c r="F23" i="11"/>
  <c r="H23" i="11"/>
  <c r="I23" i="11"/>
  <c r="J23" i="11"/>
  <c r="K23" i="11"/>
  <c r="L23" i="11"/>
  <c r="M23" i="11"/>
  <c r="N23" i="11"/>
  <c r="B24" i="11"/>
  <c r="O24" i="11"/>
  <c r="P24" i="11"/>
  <c r="Q24" i="11"/>
  <c r="C24" i="11"/>
  <c r="F24" i="11"/>
  <c r="H24" i="11"/>
  <c r="I24" i="11"/>
  <c r="J24" i="11"/>
  <c r="K24" i="11"/>
  <c r="L24" i="11"/>
  <c r="M24" i="11"/>
  <c r="N24" i="11"/>
  <c r="B25" i="11"/>
  <c r="O25" i="11"/>
  <c r="P25" i="11"/>
  <c r="Q25" i="11"/>
  <c r="C25" i="11"/>
  <c r="F25" i="11"/>
  <c r="H25" i="11"/>
  <c r="I25" i="11"/>
  <c r="J25" i="11"/>
  <c r="K25" i="11"/>
  <c r="L25" i="11"/>
  <c r="M25" i="11"/>
  <c r="N25" i="11"/>
  <c r="B26" i="11"/>
  <c r="O26" i="11"/>
  <c r="P26" i="11"/>
  <c r="Q26" i="11"/>
  <c r="C26" i="11"/>
  <c r="F26" i="11"/>
  <c r="H26" i="11"/>
  <c r="I26" i="11"/>
  <c r="J26" i="11"/>
  <c r="K26" i="11"/>
  <c r="L26" i="11"/>
  <c r="M26" i="11"/>
  <c r="N26" i="11"/>
  <c r="B27" i="11"/>
  <c r="O27" i="11"/>
  <c r="P27" i="11"/>
  <c r="Q27" i="11"/>
  <c r="C27" i="11"/>
  <c r="F27" i="11"/>
  <c r="H27" i="11"/>
  <c r="I27" i="11"/>
  <c r="J27" i="11"/>
  <c r="K27" i="11"/>
  <c r="L27" i="11"/>
  <c r="M27" i="11"/>
  <c r="N27" i="11"/>
  <c r="B28" i="11"/>
  <c r="O28" i="11"/>
  <c r="P28" i="11"/>
  <c r="Q28" i="11"/>
  <c r="C28" i="11"/>
  <c r="F28" i="11"/>
  <c r="H28" i="11"/>
  <c r="I28" i="11"/>
  <c r="J28" i="11"/>
  <c r="K28" i="11"/>
  <c r="L28" i="11"/>
  <c r="M28" i="11"/>
  <c r="N28" i="11"/>
  <c r="O2" i="3"/>
  <c r="P2" i="3"/>
  <c r="Q2" i="3"/>
  <c r="C2" i="3"/>
  <c r="B3" i="3"/>
  <c r="O3" i="3"/>
  <c r="P3" i="3"/>
  <c r="Q3" i="3"/>
  <c r="C3" i="3"/>
  <c r="B4" i="3"/>
  <c r="O4" i="3"/>
  <c r="P4" i="3"/>
  <c r="Q4" i="3"/>
  <c r="C4" i="3"/>
  <c r="B5" i="3"/>
  <c r="O5" i="3"/>
  <c r="P5" i="3"/>
  <c r="Q5" i="3"/>
  <c r="C5" i="3"/>
  <c r="B6" i="3"/>
  <c r="O6" i="3"/>
  <c r="P6" i="3"/>
  <c r="Q6" i="3"/>
  <c r="C6" i="3"/>
  <c r="B7" i="3"/>
  <c r="O7" i="3"/>
  <c r="P7" i="3"/>
  <c r="Q7" i="3"/>
  <c r="C7" i="3"/>
  <c r="B8" i="3"/>
  <c r="O8" i="3"/>
  <c r="P8" i="3"/>
  <c r="Q8" i="3"/>
  <c r="C8" i="3"/>
  <c r="B9" i="3"/>
  <c r="O9" i="3"/>
  <c r="P9" i="3"/>
  <c r="Q9" i="3"/>
  <c r="C9" i="3"/>
  <c r="B10" i="3"/>
  <c r="O10" i="3"/>
  <c r="P10" i="3"/>
  <c r="Q10" i="3"/>
  <c r="C10" i="3"/>
  <c r="B11" i="3"/>
  <c r="O11" i="3"/>
  <c r="P11" i="3"/>
  <c r="Q11" i="3"/>
  <c r="C11" i="3"/>
  <c r="B12" i="3"/>
  <c r="O12" i="3"/>
  <c r="P12" i="3"/>
  <c r="Q12" i="3"/>
  <c r="C12" i="3"/>
  <c r="B13" i="3"/>
  <c r="O13" i="3"/>
  <c r="P13" i="3"/>
  <c r="Q13" i="3"/>
  <c r="C13" i="3"/>
  <c r="B14" i="3"/>
  <c r="O14" i="3"/>
  <c r="P14" i="3"/>
  <c r="Q14" i="3"/>
  <c r="C14" i="3"/>
  <c r="B15" i="3"/>
  <c r="O15" i="3"/>
  <c r="P15" i="3"/>
  <c r="Q15" i="3"/>
  <c r="C15" i="3"/>
  <c r="F15" i="3"/>
  <c r="H15" i="3"/>
  <c r="I15" i="3"/>
  <c r="J15" i="3"/>
  <c r="K15" i="3"/>
  <c r="L15" i="3"/>
  <c r="M15" i="3"/>
  <c r="N15" i="3"/>
  <c r="B16" i="3"/>
  <c r="O16" i="3"/>
  <c r="P16" i="3"/>
  <c r="Q16" i="3"/>
  <c r="C16" i="3"/>
  <c r="F16" i="3"/>
  <c r="H16" i="3"/>
  <c r="I16" i="3"/>
  <c r="J16" i="3"/>
  <c r="K16" i="3"/>
  <c r="L16" i="3"/>
  <c r="M16" i="3"/>
  <c r="N16" i="3"/>
  <c r="B17" i="3"/>
  <c r="O17" i="3"/>
  <c r="P17" i="3"/>
  <c r="Q17" i="3"/>
  <c r="C17" i="3"/>
  <c r="F17" i="3"/>
  <c r="H17" i="3"/>
  <c r="I17" i="3"/>
  <c r="J17" i="3"/>
  <c r="K17" i="3"/>
  <c r="L17" i="3"/>
  <c r="M17" i="3"/>
  <c r="N17" i="3"/>
  <c r="B18" i="3"/>
  <c r="O18" i="3"/>
  <c r="P18" i="3"/>
  <c r="Q18" i="3"/>
  <c r="C18" i="3"/>
  <c r="F18" i="3"/>
  <c r="H18" i="3"/>
  <c r="I18" i="3"/>
  <c r="J18" i="3"/>
  <c r="K18" i="3"/>
  <c r="L18" i="3"/>
  <c r="M18" i="3"/>
  <c r="N18" i="3"/>
  <c r="B19" i="3"/>
  <c r="O19" i="3"/>
  <c r="P19" i="3"/>
  <c r="Q19" i="3"/>
  <c r="C19" i="3"/>
  <c r="F19" i="3"/>
  <c r="H19" i="3"/>
  <c r="I19" i="3"/>
  <c r="J19" i="3"/>
  <c r="K19" i="3"/>
  <c r="L19" i="3"/>
  <c r="M19" i="3"/>
  <c r="N19" i="3"/>
  <c r="B20" i="3"/>
  <c r="O20" i="3"/>
  <c r="P20" i="3"/>
  <c r="Q20" i="3"/>
  <c r="C20" i="3"/>
  <c r="F20" i="3"/>
  <c r="H20" i="3"/>
  <c r="I20" i="3"/>
  <c r="J20" i="3"/>
  <c r="K20" i="3"/>
  <c r="L20" i="3"/>
  <c r="M20" i="3"/>
  <c r="N20" i="3"/>
  <c r="B21" i="3"/>
  <c r="O21" i="3"/>
  <c r="P21" i="3"/>
  <c r="Q21" i="3"/>
  <c r="C21" i="3"/>
  <c r="F21" i="3"/>
  <c r="H21" i="3"/>
  <c r="I21" i="3"/>
  <c r="J21" i="3"/>
  <c r="K21" i="3"/>
  <c r="L21" i="3"/>
  <c r="M21" i="3"/>
  <c r="N21" i="3"/>
  <c r="B22" i="3"/>
  <c r="O22" i="3"/>
  <c r="P22" i="3"/>
  <c r="Q22" i="3"/>
  <c r="C22" i="3"/>
  <c r="F22" i="3"/>
  <c r="H22" i="3"/>
  <c r="I22" i="3"/>
  <c r="J22" i="3"/>
  <c r="K22" i="3"/>
  <c r="L22" i="3"/>
  <c r="M22" i="3"/>
  <c r="N22" i="3"/>
  <c r="B23" i="3"/>
  <c r="O23" i="3"/>
  <c r="P23" i="3"/>
  <c r="Q23" i="3"/>
  <c r="C23" i="3"/>
  <c r="F23" i="3"/>
  <c r="H23" i="3"/>
  <c r="I23" i="3"/>
  <c r="J23" i="3"/>
  <c r="K23" i="3"/>
  <c r="L23" i="3"/>
  <c r="M23" i="3"/>
  <c r="N23" i="3"/>
  <c r="B24" i="3"/>
  <c r="O24" i="3"/>
  <c r="P24" i="3"/>
  <c r="Q24" i="3"/>
  <c r="C24" i="3"/>
  <c r="F24" i="3"/>
  <c r="H24" i="3"/>
  <c r="I24" i="3"/>
  <c r="J24" i="3"/>
  <c r="K24" i="3"/>
  <c r="L24" i="3"/>
  <c r="M24" i="3"/>
  <c r="N24" i="3"/>
  <c r="B25" i="3"/>
  <c r="O25" i="3"/>
  <c r="P25" i="3"/>
  <c r="Q25" i="3"/>
  <c r="C25" i="3"/>
  <c r="F25" i="3"/>
  <c r="H25" i="3"/>
  <c r="I25" i="3"/>
  <c r="J25" i="3"/>
  <c r="K25" i="3"/>
  <c r="L25" i="3"/>
  <c r="M25" i="3"/>
  <c r="N25" i="3"/>
  <c r="B26" i="3"/>
  <c r="O26" i="3"/>
  <c r="P26" i="3"/>
  <c r="Q26" i="3"/>
  <c r="C26" i="3"/>
  <c r="F26" i="3"/>
  <c r="H26" i="3"/>
  <c r="I26" i="3"/>
  <c r="J26" i="3"/>
  <c r="K26" i="3"/>
  <c r="L26" i="3"/>
  <c r="M26" i="3"/>
  <c r="N26" i="3"/>
  <c r="B27" i="3"/>
  <c r="O27" i="3"/>
  <c r="P27" i="3"/>
  <c r="Q27" i="3"/>
  <c r="C27" i="3"/>
  <c r="F27" i="3"/>
  <c r="H27" i="3"/>
  <c r="I27" i="3"/>
  <c r="J27" i="3"/>
  <c r="K27" i="3"/>
  <c r="L27" i="3"/>
  <c r="M27" i="3"/>
  <c r="N27" i="3"/>
  <c r="B28" i="3"/>
  <c r="O28" i="3"/>
  <c r="P28" i="3"/>
  <c r="Q28" i="3"/>
  <c r="C28" i="3"/>
  <c r="F28" i="3"/>
  <c r="H28" i="3"/>
  <c r="I28" i="3"/>
  <c r="J28" i="3"/>
  <c r="K28" i="3"/>
  <c r="L28" i="3"/>
  <c r="M28" i="3"/>
  <c r="N28" i="3"/>
  <c r="B29" i="3"/>
  <c r="O29" i="3"/>
  <c r="P29" i="3"/>
  <c r="Q29" i="3"/>
  <c r="C29" i="3"/>
  <c r="F29" i="3"/>
  <c r="H29" i="3"/>
  <c r="I29" i="3"/>
  <c r="J29" i="3"/>
  <c r="K29" i="3"/>
  <c r="L29" i="3"/>
  <c r="M29" i="3"/>
  <c r="N29" i="3"/>
  <c r="B30" i="3"/>
  <c r="O30" i="3"/>
  <c r="P30" i="3"/>
  <c r="Q30" i="3"/>
  <c r="C30" i="3"/>
  <c r="F30" i="3"/>
  <c r="H30" i="3"/>
  <c r="I30" i="3"/>
  <c r="J30" i="3"/>
  <c r="K30" i="3"/>
  <c r="L30" i="3"/>
  <c r="M30" i="3"/>
  <c r="N30" i="3"/>
  <c r="B31" i="3"/>
  <c r="O31" i="3"/>
  <c r="P31" i="3"/>
  <c r="Q31" i="3"/>
  <c r="C31" i="3"/>
  <c r="F31" i="3"/>
  <c r="H31" i="3"/>
  <c r="I31" i="3"/>
  <c r="J31" i="3"/>
  <c r="K31" i="3"/>
  <c r="L31" i="3"/>
  <c r="M31" i="3"/>
  <c r="N31" i="3"/>
  <c r="B32" i="3"/>
  <c r="O32" i="3"/>
  <c r="P32" i="3"/>
  <c r="Q32" i="3"/>
  <c r="C32" i="3"/>
  <c r="F32" i="3"/>
  <c r="H32" i="3"/>
  <c r="I32" i="3"/>
  <c r="J32" i="3"/>
  <c r="K32" i="3"/>
  <c r="L32" i="3"/>
  <c r="M32" i="3"/>
  <c r="N32" i="3"/>
  <c r="B33" i="3"/>
  <c r="O33" i="3"/>
  <c r="P33" i="3"/>
  <c r="Q33" i="3"/>
  <c r="C33" i="3"/>
  <c r="F33" i="3"/>
  <c r="H33" i="3"/>
  <c r="I33" i="3"/>
  <c r="J33" i="3"/>
  <c r="K33" i="3"/>
  <c r="L33" i="3"/>
  <c r="M33" i="3"/>
  <c r="N33" i="3"/>
  <c r="B34" i="3"/>
  <c r="O34" i="3"/>
  <c r="P34" i="3"/>
  <c r="Q34" i="3"/>
  <c r="C34" i="3"/>
  <c r="F34" i="3"/>
  <c r="H34" i="3"/>
  <c r="I34" i="3"/>
  <c r="J34" i="3"/>
  <c r="K34" i="3"/>
  <c r="L34" i="3"/>
  <c r="M34" i="3"/>
  <c r="N34" i="3"/>
  <c r="K33" i="2"/>
  <c r="K2" i="2"/>
  <c r="K3" i="2"/>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7" i="2"/>
  <c r="I33" i="2"/>
  <c r="I2"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7" i="2"/>
  <c r="B2" i="2"/>
  <c r="O2" i="2"/>
  <c r="P2" i="2"/>
  <c r="Q2" i="2"/>
  <c r="C2" i="2"/>
  <c r="B3" i="2"/>
  <c r="O3" i="2"/>
  <c r="P3" i="2"/>
  <c r="Q3" i="2"/>
  <c r="C3" i="2"/>
  <c r="B4" i="2"/>
  <c r="O4" i="2"/>
  <c r="P4" i="2"/>
  <c r="Q4" i="2"/>
  <c r="C4" i="2"/>
  <c r="B5" i="2"/>
  <c r="O5" i="2"/>
  <c r="P5" i="2"/>
  <c r="Q5" i="2"/>
  <c r="C5" i="2"/>
  <c r="B6" i="2"/>
  <c r="O6" i="2"/>
  <c r="P6" i="2"/>
  <c r="Q6" i="2"/>
  <c r="C6" i="2"/>
  <c r="B7" i="2"/>
  <c r="O7" i="2"/>
  <c r="P7" i="2"/>
  <c r="Q7" i="2"/>
  <c r="C7" i="2"/>
  <c r="B8" i="2"/>
  <c r="O8" i="2"/>
  <c r="P8" i="2"/>
  <c r="Q8" i="2"/>
  <c r="C8" i="2"/>
  <c r="B9" i="2"/>
  <c r="O9" i="2"/>
  <c r="P9" i="2"/>
  <c r="Q9" i="2"/>
  <c r="C9" i="2"/>
  <c r="B10" i="2"/>
  <c r="O10" i="2"/>
  <c r="P10" i="2"/>
  <c r="Q10" i="2"/>
  <c r="C10" i="2"/>
  <c r="B11" i="2"/>
  <c r="O11" i="2"/>
  <c r="P11" i="2"/>
  <c r="Q11" i="2"/>
  <c r="C11" i="2"/>
  <c r="B12" i="2"/>
  <c r="O12" i="2"/>
  <c r="P12" i="2"/>
  <c r="Q12" i="2"/>
  <c r="C12" i="2"/>
  <c r="B13" i="2"/>
  <c r="O13" i="2"/>
  <c r="P13" i="2"/>
  <c r="Q13" i="2"/>
  <c r="C13" i="2"/>
  <c r="B14" i="2"/>
  <c r="O14" i="2"/>
  <c r="P14" i="2"/>
  <c r="Q14" i="2"/>
  <c r="C14" i="2"/>
  <c r="B15" i="2"/>
  <c r="O15" i="2"/>
  <c r="P15" i="2"/>
  <c r="Q15" i="2"/>
  <c r="C15" i="2"/>
  <c r="B16" i="2"/>
  <c r="O16" i="2"/>
  <c r="P16" i="2"/>
  <c r="Q16" i="2"/>
  <c r="C16" i="2"/>
  <c r="B17" i="2"/>
  <c r="O17" i="2"/>
  <c r="P17" i="2"/>
  <c r="Q17" i="2"/>
  <c r="C17" i="2"/>
  <c r="B18" i="2"/>
  <c r="O18" i="2"/>
  <c r="P18" i="2"/>
  <c r="Q18" i="2"/>
  <c r="C18" i="2"/>
  <c r="B19" i="2"/>
  <c r="O19" i="2"/>
  <c r="P19" i="2"/>
  <c r="Q19" i="2"/>
  <c r="C19" i="2"/>
  <c r="B20" i="2"/>
  <c r="O20" i="2"/>
  <c r="P20" i="2"/>
  <c r="Q20" i="2"/>
  <c r="C20" i="2"/>
  <c r="B21" i="2"/>
  <c r="O21" i="2"/>
  <c r="P21" i="2"/>
  <c r="Q21" i="2"/>
  <c r="C21" i="2"/>
  <c r="B22" i="2"/>
  <c r="O22" i="2"/>
  <c r="P22" i="2"/>
  <c r="Q22" i="2"/>
  <c r="C22" i="2"/>
  <c r="B23" i="2"/>
  <c r="O23" i="2"/>
  <c r="P23" i="2"/>
  <c r="Q23" i="2"/>
  <c r="C23" i="2"/>
  <c r="B24" i="2"/>
  <c r="O24" i="2"/>
  <c r="P24" i="2"/>
  <c r="Q24" i="2"/>
  <c r="C24" i="2"/>
  <c r="B25" i="2"/>
  <c r="O25" i="2"/>
  <c r="P25" i="2"/>
  <c r="Q25" i="2"/>
  <c r="C25" i="2"/>
  <c r="B26" i="2"/>
  <c r="O26" i="2"/>
  <c r="P26" i="2"/>
  <c r="Q26" i="2"/>
  <c r="C26" i="2"/>
  <c r="B27" i="2"/>
  <c r="O27" i="2"/>
  <c r="P27" i="2"/>
  <c r="Q27" i="2"/>
  <c r="C27" i="2"/>
  <c r="F27" i="2"/>
  <c r="H27" i="2"/>
  <c r="J27" i="2"/>
  <c r="L27" i="2"/>
  <c r="M27" i="2"/>
  <c r="N27" i="2"/>
  <c r="B28" i="2"/>
  <c r="O28" i="2"/>
  <c r="P28" i="2"/>
  <c r="Q28" i="2"/>
  <c r="C28" i="2"/>
  <c r="F28" i="2"/>
  <c r="H28" i="2"/>
  <c r="J28" i="2"/>
  <c r="L28" i="2"/>
  <c r="M28" i="2"/>
  <c r="N28" i="2"/>
  <c r="B29" i="2"/>
  <c r="O29" i="2"/>
  <c r="P29" i="2"/>
  <c r="Q29" i="2"/>
  <c r="C29" i="2"/>
  <c r="F29" i="2"/>
  <c r="H29" i="2"/>
  <c r="J29" i="2"/>
  <c r="L29" i="2"/>
  <c r="M29" i="2"/>
  <c r="N29" i="2"/>
  <c r="B30" i="2"/>
  <c r="O30" i="2"/>
  <c r="P30" i="2"/>
  <c r="Q30" i="2"/>
  <c r="C30" i="2"/>
  <c r="F30" i="2"/>
  <c r="H30" i="2"/>
  <c r="J30" i="2"/>
  <c r="L30" i="2"/>
  <c r="M30" i="2"/>
  <c r="N30" i="2"/>
  <c r="B31" i="2"/>
  <c r="O31" i="2"/>
  <c r="P31" i="2"/>
  <c r="Q31" i="2"/>
  <c r="C31" i="2"/>
  <c r="F31" i="2"/>
  <c r="H31" i="2"/>
  <c r="J31" i="2"/>
  <c r="L31" i="2"/>
  <c r="M31" i="2"/>
  <c r="N31" i="2"/>
  <c r="B32" i="2"/>
  <c r="O32" i="2"/>
  <c r="P32" i="2"/>
  <c r="Q32" i="2"/>
  <c r="C32" i="2"/>
  <c r="F32" i="2"/>
  <c r="H32" i="2"/>
  <c r="J32" i="2"/>
  <c r="L32" i="2"/>
  <c r="M32" i="2"/>
  <c r="N32" i="2"/>
  <c r="B33" i="2"/>
  <c r="O33" i="2"/>
  <c r="P33" i="2"/>
  <c r="Q33" i="2"/>
  <c r="C33" i="2"/>
  <c r="F33" i="2"/>
  <c r="H33" i="2"/>
  <c r="J33" i="2"/>
  <c r="L33" i="2"/>
  <c r="M33" i="2"/>
  <c r="N33" i="2"/>
  <c r="F15" i="2"/>
  <c r="H15" i="2"/>
  <c r="J15" i="2"/>
  <c r="L15" i="2"/>
  <c r="M15" i="2"/>
  <c r="N15" i="2"/>
  <c r="F16" i="2"/>
  <c r="H16" i="2"/>
  <c r="J16" i="2"/>
  <c r="L16" i="2"/>
  <c r="M16" i="2"/>
  <c r="N16" i="2"/>
  <c r="F17" i="2"/>
  <c r="H17" i="2"/>
  <c r="J17" i="2"/>
  <c r="L17" i="2"/>
  <c r="M17" i="2"/>
  <c r="N17" i="2"/>
  <c r="F18" i="2"/>
  <c r="H18" i="2"/>
  <c r="J18" i="2"/>
  <c r="L18" i="2"/>
  <c r="M18" i="2"/>
  <c r="N18" i="2"/>
  <c r="F19" i="2"/>
  <c r="H19" i="2"/>
  <c r="J19" i="2"/>
  <c r="L19" i="2"/>
  <c r="M19" i="2"/>
  <c r="N19" i="2"/>
  <c r="F20" i="2"/>
  <c r="H20" i="2"/>
  <c r="J20" i="2"/>
  <c r="L20" i="2"/>
  <c r="M20" i="2"/>
  <c r="N20" i="2"/>
  <c r="F21" i="2"/>
  <c r="H21" i="2"/>
  <c r="J21" i="2"/>
  <c r="L21" i="2"/>
  <c r="M21" i="2"/>
  <c r="N21" i="2"/>
  <c r="F22" i="2"/>
  <c r="H22" i="2"/>
  <c r="J22" i="2"/>
  <c r="L22" i="2"/>
  <c r="M22" i="2"/>
  <c r="N22" i="2"/>
  <c r="F23" i="2"/>
  <c r="H23" i="2"/>
  <c r="J23" i="2"/>
  <c r="L23" i="2"/>
  <c r="M23" i="2"/>
  <c r="N23" i="2"/>
  <c r="F24" i="2"/>
  <c r="H24" i="2"/>
  <c r="J24" i="2"/>
  <c r="L24" i="2"/>
  <c r="M24" i="2"/>
  <c r="N24" i="2"/>
  <c r="F25" i="2"/>
  <c r="H25" i="2"/>
  <c r="J25" i="2"/>
  <c r="L25" i="2"/>
  <c r="M25" i="2"/>
  <c r="N25" i="2"/>
  <c r="F26" i="2"/>
  <c r="H26" i="2"/>
  <c r="J26" i="2"/>
  <c r="L26" i="2"/>
  <c r="M26" i="2"/>
  <c r="N26" i="2"/>
  <c r="F4" i="2"/>
  <c r="H4" i="2"/>
  <c r="J4" i="2"/>
  <c r="L4" i="2"/>
  <c r="M4" i="2"/>
  <c r="N4" i="2"/>
  <c r="F5" i="2"/>
  <c r="H5" i="2"/>
  <c r="J5" i="2"/>
  <c r="L5" i="2"/>
  <c r="M5" i="2"/>
  <c r="N5" i="2"/>
  <c r="F6" i="2"/>
  <c r="H6" i="2"/>
  <c r="J6" i="2"/>
  <c r="L6" i="2"/>
  <c r="M6" i="2"/>
  <c r="N6" i="2"/>
  <c r="F7" i="2"/>
  <c r="H7" i="2"/>
  <c r="J7" i="2"/>
  <c r="L7" i="2"/>
  <c r="M7" i="2"/>
  <c r="N7" i="2"/>
  <c r="F8" i="2"/>
  <c r="H8" i="2"/>
  <c r="J8" i="2"/>
  <c r="L8" i="2"/>
  <c r="M8" i="2"/>
  <c r="N8" i="2"/>
  <c r="F9" i="2"/>
  <c r="H9" i="2"/>
  <c r="J9" i="2"/>
  <c r="L9" i="2"/>
  <c r="M9" i="2"/>
  <c r="N9" i="2"/>
  <c r="F10" i="2"/>
  <c r="H10" i="2"/>
  <c r="J10" i="2"/>
  <c r="L10" i="2"/>
  <c r="M10" i="2"/>
  <c r="N10" i="2"/>
  <c r="F11" i="2"/>
  <c r="H11" i="2"/>
  <c r="J11" i="2"/>
  <c r="L11" i="2"/>
  <c r="M11" i="2"/>
  <c r="N11" i="2"/>
  <c r="F12" i="2"/>
  <c r="H12" i="2"/>
  <c r="J12" i="2"/>
  <c r="L12" i="2"/>
  <c r="M12" i="2"/>
  <c r="N12" i="2"/>
  <c r="F13" i="2"/>
  <c r="H13" i="2"/>
  <c r="J13" i="2"/>
  <c r="L13" i="2"/>
  <c r="M13" i="2"/>
  <c r="N13" i="2"/>
  <c r="F14" i="2"/>
  <c r="H14" i="2"/>
  <c r="J14" i="2"/>
  <c r="L14" i="2"/>
  <c r="M14" i="2"/>
  <c r="N14" i="2"/>
  <c r="B2" i="18"/>
  <c r="B2" i="12"/>
  <c r="B2" i="11"/>
  <c r="B2" i="3"/>
  <c r="I6" i="1"/>
  <c r="J6" i="1"/>
  <c r="K6" i="1"/>
  <c r="L6" i="1"/>
  <c r="R6" i="1"/>
  <c r="S6" i="1"/>
  <c r="T6" i="1"/>
  <c r="N6" i="1"/>
  <c r="M6" i="1"/>
  <c r="H6" i="1"/>
  <c r="G6" i="1"/>
  <c r="I5" i="1"/>
  <c r="J5" i="1"/>
  <c r="K5" i="1"/>
  <c r="L5" i="1"/>
  <c r="R5" i="1"/>
  <c r="S5" i="1"/>
  <c r="T5" i="1"/>
  <c r="N5" i="1"/>
  <c r="M5" i="1"/>
  <c r="H5" i="1"/>
  <c r="G5" i="1"/>
  <c r="I4" i="1"/>
  <c r="J4" i="1"/>
  <c r="K4" i="1"/>
  <c r="L4" i="1"/>
  <c r="R4" i="1"/>
  <c r="S4" i="1"/>
  <c r="T4" i="1"/>
  <c r="N4" i="1"/>
  <c r="M4" i="1"/>
  <c r="H4" i="1"/>
  <c r="G4" i="1"/>
  <c r="I3" i="1"/>
  <c r="J3" i="1"/>
  <c r="K3" i="1"/>
  <c r="L3" i="1"/>
  <c r="R3" i="1"/>
  <c r="S3" i="1"/>
  <c r="T3" i="1"/>
  <c r="N3" i="1"/>
  <c r="M3" i="1"/>
  <c r="H3" i="1"/>
  <c r="G3" i="1"/>
  <c r="I2" i="1"/>
  <c r="J2" i="1"/>
  <c r="K2" i="1"/>
  <c r="L2" i="1"/>
  <c r="R2" i="1"/>
  <c r="S2" i="1"/>
  <c r="T2" i="1"/>
  <c r="N2" i="1"/>
  <c r="M2" i="1"/>
  <c r="H2" i="1"/>
  <c r="G2" i="1"/>
  <c r="H2" i="2"/>
  <c r="H3" i="2"/>
  <c r="H37" i="2"/>
  <c r="J2" i="2"/>
  <c r="J3" i="2"/>
  <c r="J37" i="2"/>
  <c r="L2" i="2"/>
  <c r="L3" i="2"/>
  <c r="L37" i="2"/>
  <c r="M2" i="2"/>
  <c r="M3" i="2"/>
  <c r="M37" i="2"/>
  <c r="N2" i="2"/>
  <c r="N3" i="2"/>
  <c r="N37" i="2"/>
  <c r="N4" i="18"/>
  <c r="N5" i="18"/>
  <c r="N6" i="18"/>
  <c r="N7" i="18"/>
  <c r="N8" i="18"/>
  <c r="N9" i="18"/>
  <c r="N10" i="18"/>
  <c r="N12" i="18"/>
  <c r="M4" i="18"/>
  <c r="M5" i="18"/>
  <c r="M6" i="18"/>
  <c r="M7" i="18"/>
  <c r="M8" i="18"/>
  <c r="M9" i="18"/>
  <c r="M10" i="18"/>
  <c r="M12" i="18"/>
  <c r="L4" i="18"/>
  <c r="L5" i="18"/>
  <c r="L6" i="18"/>
  <c r="L7" i="18"/>
  <c r="L8" i="18"/>
  <c r="L9" i="18"/>
  <c r="L10" i="18"/>
  <c r="L12" i="18"/>
  <c r="K4" i="18"/>
  <c r="K5" i="18"/>
  <c r="K6" i="18"/>
  <c r="K7" i="18"/>
  <c r="K8" i="18"/>
  <c r="K9" i="18"/>
  <c r="K10" i="18"/>
  <c r="K12" i="18"/>
  <c r="J4" i="18"/>
  <c r="J5" i="18"/>
  <c r="J6" i="18"/>
  <c r="J7" i="18"/>
  <c r="J8" i="18"/>
  <c r="J9" i="18"/>
  <c r="J10" i="18"/>
  <c r="J12" i="18"/>
  <c r="I4" i="18"/>
  <c r="I5" i="18"/>
  <c r="I6" i="18"/>
  <c r="I7" i="18"/>
  <c r="I8" i="18"/>
  <c r="I9" i="18"/>
  <c r="I10" i="18"/>
  <c r="I12" i="18"/>
  <c r="H4" i="18"/>
  <c r="H5" i="18"/>
  <c r="H6" i="18"/>
  <c r="H7" i="18"/>
  <c r="H8" i="18"/>
  <c r="H9" i="18"/>
  <c r="H10" i="18"/>
  <c r="H12" i="18"/>
  <c r="F12" i="18"/>
  <c r="F11" i="18"/>
  <c r="F10" i="18"/>
  <c r="F9" i="18"/>
  <c r="F8" i="18"/>
  <c r="F7" i="18"/>
  <c r="F6" i="18"/>
  <c r="F5" i="18"/>
  <c r="F4" i="18"/>
  <c r="N3" i="18"/>
  <c r="M3" i="18"/>
  <c r="L3" i="18"/>
  <c r="K3" i="18"/>
  <c r="J3" i="18"/>
  <c r="I3" i="18"/>
  <c r="H3" i="18"/>
  <c r="F3" i="18"/>
  <c r="N2" i="18"/>
  <c r="M2" i="18"/>
  <c r="L2" i="18"/>
  <c r="K2" i="18"/>
  <c r="J2" i="18"/>
  <c r="I2" i="18"/>
  <c r="H2" i="18"/>
  <c r="F2" i="18"/>
  <c r="H3" i="11"/>
  <c r="I3" i="11"/>
  <c r="J3" i="11"/>
  <c r="K3" i="11"/>
  <c r="L3" i="11"/>
  <c r="M3" i="11"/>
  <c r="N3" i="11"/>
  <c r="H4" i="11"/>
  <c r="I4" i="11"/>
  <c r="J4" i="11"/>
  <c r="K4" i="11"/>
  <c r="L4" i="11"/>
  <c r="M4" i="11"/>
  <c r="N4" i="11"/>
  <c r="H5" i="11"/>
  <c r="I5" i="11"/>
  <c r="J5" i="11"/>
  <c r="K5" i="11"/>
  <c r="L5" i="11"/>
  <c r="M5" i="11"/>
  <c r="N5" i="11"/>
  <c r="H7" i="11"/>
  <c r="I7" i="11"/>
  <c r="J7" i="11"/>
  <c r="K7" i="11"/>
  <c r="L7" i="11"/>
  <c r="M7" i="11"/>
  <c r="N7" i="11"/>
  <c r="H8" i="11"/>
  <c r="I8" i="11"/>
  <c r="J8" i="11"/>
  <c r="K8" i="11"/>
  <c r="L8" i="11"/>
  <c r="M8" i="11"/>
  <c r="N8" i="11"/>
  <c r="H9" i="11"/>
  <c r="I9" i="11"/>
  <c r="J9" i="11"/>
  <c r="K9" i="11"/>
  <c r="L9" i="11"/>
  <c r="M9" i="11"/>
  <c r="N9" i="11"/>
  <c r="H10" i="11"/>
  <c r="I10" i="11"/>
  <c r="J10" i="11"/>
  <c r="K10" i="11"/>
  <c r="L10" i="11"/>
  <c r="M10" i="11"/>
  <c r="N10" i="11"/>
  <c r="H11" i="11"/>
  <c r="I11" i="11"/>
  <c r="J11" i="11"/>
  <c r="K11" i="11"/>
  <c r="L11" i="11"/>
  <c r="M11" i="11"/>
  <c r="N11" i="11"/>
  <c r="H12" i="11"/>
  <c r="I12" i="11"/>
  <c r="J12" i="11"/>
  <c r="K12" i="11"/>
  <c r="L12" i="11"/>
  <c r="M12" i="11"/>
  <c r="N12" i="11"/>
  <c r="H13" i="11"/>
  <c r="I13" i="11"/>
  <c r="J13" i="11"/>
  <c r="K13" i="11"/>
  <c r="L13" i="11"/>
  <c r="M13" i="11"/>
  <c r="N13" i="11"/>
  <c r="N2" i="11"/>
  <c r="M2" i="11"/>
  <c r="L2" i="11"/>
  <c r="K2" i="11"/>
  <c r="J2" i="11"/>
  <c r="I2" i="11"/>
  <c r="H2" i="11"/>
  <c r="H3" i="3"/>
  <c r="I3" i="3"/>
  <c r="J3" i="3"/>
  <c r="K3" i="3"/>
  <c r="L3" i="3"/>
  <c r="M3" i="3"/>
  <c r="N3" i="3"/>
  <c r="H4" i="3"/>
  <c r="I4" i="3"/>
  <c r="J4" i="3"/>
  <c r="K4" i="3"/>
  <c r="L4" i="3"/>
  <c r="M4" i="3"/>
  <c r="N4" i="3"/>
  <c r="H5" i="3"/>
  <c r="I5" i="3"/>
  <c r="J5" i="3"/>
  <c r="K5" i="3"/>
  <c r="L5" i="3"/>
  <c r="M5" i="3"/>
  <c r="N5" i="3"/>
  <c r="H6" i="3"/>
  <c r="I6" i="3"/>
  <c r="J6" i="3"/>
  <c r="K6" i="3"/>
  <c r="L6" i="3"/>
  <c r="M6" i="3"/>
  <c r="N6" i="3"/>
  <c r="H7" i="3"/>
  <c r="I7" i="3"/>
  <c r="J7" i="3"/>
  <c r="K7" i="3"/>
  <c r="L7" i="3"/>
  <c r="M7" i="3"/>
  <c r="N7" i="3"/>
  <c r="H8" i="3"/>
  <c r="I8" i="3"/>
  <c r="J8" i="3"/>
  <c r="K8" i="3"/>
  <c r="L8" i="3"/>
  <c r="M8" i="3"/>
  <c r="N8" i="3"/>
  <c r="H9" i="3"/>
  <c r="I9" i="3"/>
  <c r="J9" i="3"/>
  <c r="K9" i="3"/>
  <c r="L9" i="3"/>
  <c r="M9" i="3"/>
  <c r="N9" i="3"/>
  <c r="H10" i="3"/>
  <c r="I10" i="3"/>
  <c r="J10" i="3"/>
  <c r="K10" i="3"/>
  <c r="L10" i="3"/>
  <c r="M10" i="3"/>
  <c r="N10" i="3"/>
  <c r="H11" i="3"/>
  <c r="I11" i="3"/>
  <c r="J11" i="3"/>
  <c r="K11" i="3"/>
  <c r="L11" i="3"/>
  <c r="M11" i="3"/>
  <c r="N11" i="3"/>
  <c r="H12" i="3"/>
  <c r="I12" i="3"/>
  <c r="J12" i="3"/>
  <c r="K12" i="3"/>
  <c r="L12" i="3"/>
  <c r="M12" i="3"/>
  <c r="N12" i="3"/>
  <c r="H13" i="3"/>
  <c r="I13" i="3"/>
  <c r="J13" i="3"/>
  <c r="K13" i="3"/>
  <c r="L13" i="3"/>
  <c r="M13" i="3"/>
  <c r="N13" i="3"/>
  <c r="H14" i="3"/>
  <c r="I14" i="3"/>
  <c r="J14" i="3"/>
  <c r="K14" i="3"/>
  <c r="L14" i="3"/>
  <c r="M14" i="3"/>
  <c r="N14" i="3"/>
  <c r="N2" i="3"/>
  <c r="M2" i="3"/>
  <c r="L2" i="3"/>
  <c r="K2" i="3"/>
  <c r="J2" i="3"/>
  <c r="I2" i="3"/>
  <c r="H2" i="3"/>
  <c r="H3" i="12"/>
  <c r="I3" i="12"/>
  <c r="J3" i="12"/>
  <c r="K3" i="12"/>
  <c r="L3" i="12"/>
  <c r="M3" i="12"/>
  <c r="N3" i="12"/>
  <c r="H4" i="12"/>
  <c r="I4" i="12"/>
  <c r="J4" i="12"/>
  <c r="K4" i="12"/>
  <c r="L4" i="12"/>
  <c r="M4" i="12"/>
  <c r="N4" i="12"/>
  <c r="H5" i="12"/>
  <c r="I5" i="12"/>
  <c r="J5" i="12"/>
  <c r="K5" i="12"/>
  <c r="L5" i="12"/>
  <c r="M5" i="12"/>
  <c r="N5" i="12"/>
  <c r="H6" i="12"/>
  <c r="I6" i="12"/>
  <c r="J6" i="12"/>
  <c r="K6" i="12"/>
  <c r="L6" i="12"/>
  <c r="M6" i="12"/>
  <c r="N6" i="12"/>
  <c r="H7" i="12"/>
  <c r="I7" i="12"/>
  <c r="J7" i="12"/>
  <c r="K7" i="12"/>
  <c r="L7" i="12"/>
  <c r="M7" i="12"/>
  <c r="N7" i="12"/>
  <c r="H8" i="12"/>
  <c r="I8" i="12"/>
  <c r="J8" i="12"/>
  <c r="K8" i="12"/>
  <c r="L8" i="12"/>
  <c r="M8" i="12"/>
  <c r="N8" i="12"/>
  <c r="H9" i="12"/>
  <c r="I9" i="12"/>
  <c r="J9" i="12"/>
  <c r="K9" i="12"/>
  <c r="L9" i="12"/>
  <c r="M9" i="12"/>
  <c r="N9" i="12"/>
  <c r="N2" i="12"/>
  <c r="M2" i="12"/>
  <c r="L2" i="12"/>
  <c r="K2" i="12"/>
  <c r="J2" i="12"/>
  <c r="I2" i="12"/>
  <c r="H2" i="12"/>
  <c r="I36" i="3"/>
  <c r="J36" i="3"/>
  <c r="K36" i="3"/>
  <c r="L36" i="3"/>
  <c r="M36" i="3"/>
  <c r="N36" i="3"/>
  <c r="H36" i="3"/>
  <c r="F9" i="12"/>
  <c r="F8" i="12"/>
  <c r="F7" i="12"/>
  <c r="F6" i="12"/>
  <c r="F5" i="12"/>
  <c r="F4" i="12"/>
  <c r="F3" i="12"/>
  <c r="F2" i="12"/>
  <c r="F13" i="11"/>
  <c r="F12" i="11"/>
  <c r="F11" i="11"/>
  <c r="F10" i="11"/>
  <c r="F9" i="11"/>
  <c r="F8" i="11"/>
  <c r="F7" i="11"/>
  <c r="F6" i="11"/>
  <c r="F5" i="11"/>
  <c r="F4" i="11"/>
  <c r="F3" i="11"/>
  <c r="F2" i="11"/>
  <c r="F13" i="3"/>
  <c r="F14" i="3"/>
  <c r="F10" i="3"/>
  <c r="F11" i="3"/>
  <c r="F12" i="3"/>
  <c r="F3" i="3"/>
  <c r="F2" i="3"/>
  <c r="F4" i="3"/>
  <c r="F7" i="3"/>
  <c r="F2" i="2"/>
  <c r="F3" i="2"/>
  <c r="F5" i="3"/>
  <c r="F6" i="3"/>
  <c r="F8" i="3"/>
  <c r="F9" i="3"/>
</calcChain>
</file>

<file path=xl/sharedStrings.xml><?xml version="1.0" encoding="utf-8"?>
<sst xmlns="http://schemas.openxmlformats.org/spreadsheetml/2006/main" count="370" uniqueCount="187">
  <si>
    <t>DATE</t>
  </si>
  <si>
    <t>Fraction of night</t>
  </si>
  <si>
    <t>Special</t>
  </si>
  <si>
    <t>Observer</t>
  </si>
  <si>
    <t>UT(0)</t>
  </si>
  <si>
    <t>UT(1)</t>
  </si>
  <si>
    <t>EXPT</t>
  </si>
  <si>
    <t>EPOCH</t>
  </si>
  <si>
    <t>Comment</t>
  </si>
  <si>
    <t>Sunset (UT)</t>
  </si>
  <si>
    <t>Sunrise (UT)</t>
  </si>
  <si>
    <t>OverHeads</t>
  </si>
  <si>
    <t>TIME RML</t>
  </si>
  <si>
    <t>TIME M</t>
  </si>
  <si>
    <t>TIME KP</t>
  </si>
  <si>
    <t>TIME MP</t>
  </si>
  <si>
    <t>TIME OC</t>
  </si>
  <si>
    <t>TIME AS</t>
  </si>
  <si>
    <t>TIME IP</t>
  </si>
  <si>
    <t>Sunset</t>
  </si>
  <si>
    <t>Sunrise</t>
  </si>
  <si>
    <t xml:space="preserve"> Evening Twilight</t>
  </si>
  <si>
    <t>Morning Twilight</t>
  </si>
  <si>
    <t xml:space="preserve"> Evening Twilight (UT)</t>
  </si>
  <si>
    <t>Morning Twilight (UT)</t>
  </si>
  <si>
    <t>Night Length (hr)</t>
  </si>
  <si>
    <t>Hour Assigned (hr)</t>
  </si>
  <si>
    <t>NIGHT BEGIN (UT)</t>
  </si>
  <si>
    <t>NIGHT END (UT)</t>
  </si>
  <si>
    <t>Begin (ut) Hr</t>
  </si>
  <si>
    <t>HH</t>
  </si>
  <si>
    <t>MM</t>
  </si>
  <si>
    <t>TOTAL</t>
  </si>
  <si>
    <t>NIGHT</t>
  </si>
  <si>
    <t>TIME RML (hr)</t>
  </si>
  <si>
    <t>TIME M (hr)</t>
  </si>
  <si>
    <t>TIME KP (hr)</t>
  </si>
  <si>
    <t>TIME MP (hr)</t>
  </si>
  <si>
    <t>TIME OC (hr)</t>
  </si>
  <si>
    <t>TIME AS (hr)</t>
  </si>
  <si>
    <t>TIME IP (hr)</t>
  </si>
  <si>
    <t>CODE</t>
  </si>
  <si>
    <t>SEPTEMBER TOTAL (hr)</t>
  </si>
  <si>
    <t>Planned Hours/d</t>
  </si>
  <si>
    <t>V1.0</t>
  </si>
  <si>
    <t>NOTES</t>
  </si>
  <si>
    <t>NOTE_01</t>
  </si>
  <si>
    <t>NOTE_07</t>
  </si>
  <si>
    <t>TITLE</t>
  </si>
  <si>
    <t>WRITTEN</t>
  </si>
  <si>
    <t>AOT027 JULY SCHEDULE</t>
  </si>
  <si>
    <t xml:space="preserve"> 9 lug 2013</t>
  </si>
  <si>
    <t>10 lug 2013</t>
  </si>
  <si>
    <t>11 lug 2013</t>
  </si>
  <si>
    <t>12 lug 2013</t>
  </si>
  <si>
    <t>13 lug 2013</t>
  </si>
  <si>
    <t>NOTE</t>
  </si>
  <si>
    <t>COMMENT</t>
  </si>
  <si>
    <t>AUTHOR</t>
  </si>
  <si>
    <t>Assuming an air mass of 1.6 and a seeing of 1.0 arcsec, the HARPS-S ETC indicates that a total exposure of about 30 min is required  for SPI study purposes. 
In order to conduct a pilot study for the detection of oscillations, we ask to perform fast time series observations during 1-2 nights at the beginning of the monitoring campaign, under the supervision of a trained visiting observer (Francesco Borsa) . A sequence of 30 spectra, each with an exposure time of 60 seconds is adequate for this purpose. In case of seeing worse than 1.5 arcsec, the exposure time could be increased up to 90 second per spectrum taking a sequence of 15-20 spectra. Owing to the CCD reading time (about 30 seconds per reading), the overhead increases to about 15-20 minutes for these short-cadence sequences. The total exposure time (Texp*n Spectra) for each epoch is determined by the requirement of reaching S/N &gt;~ 400 per pixel at 395 nm (continuum between  the H and K CaII lines).</t>
  </si>
  <si>
    <t>AMa</t>
  </si>
  <si>
    <t>NOTE_02</t>
  </si>
  <si>
    <t>Assuming an air mass of 1.6 and a seeing of 1.0 arcsec, the HARPS-S ETC indicates that about 30 min per exposure are required.  It is mandatory to avoid saturation at longer wavelength , therefore the total exposure time needs to be splitted in subexposures of max 2-5 min. However, optimal subexposure times and saturation thresholds depend on the actual seeing. A sub-exposure time of 180-200 seconds appears to be adequate for an air mass around 1.6 and an average seeing of 1.0 arcsec. The total exposure time (Texp*n Spectra) for each epoch is determined by the requirement of reaching S/N &gt;~ 400 per pixel at 395 nm (continuum between  the H and K CaII lines). In order to study SPI effects at a single epoch, a coverage of at least three orbital periods is recommended (at least 10 observations). Continuous monitoring (dayly observations) would provide the best information, but -- taking into account possible difficulties in scheduling 10 consecutive nights -- a uniform phase coverage of the 3.3d period for three times along a maximum time span of 2-3 weeks is an acceptable compromise. A longer time baseline is not recommended because the pattern of stellar active regions may undergo rearrangement.</t>
  </si>
  <si>
    <t>NOTE_03</t>
  </si>
  <si>
    <t>LP Spread 40 obs. along the semester, Observation starting sinceAugust 7 to January 31. Max Epochs 56 planned epochs 40</t>
  </si>
  <si>
    <t>SDe</t>
  </si>
  <si>
    <t>NOTE_04</t>
  </si>
  <si>
    <t>LP Spread 40 obs. along the semester, Observation starting since September 2 to January 31. Max Epochs 48 planned epochs 40</t>
  </si>
  <si>
    <t>NOTE_05</t>
  </si>
  <si>
    <t>LP Spread 31 obs. along the semester, Observation starting since September 28 to January 31.</t>
  </si>
  <si>
    <t>NOTE_06</t>
  </si>
  <si>
    <t>LP Spread 18 obs. along the semester, Observation starting since November 2 to January 31.</t>
  </si>
  <si>
    <r>
      <t xml:space="preserve">LP Spread 10 obs. along the semester, Observation starting since December 26 to January 31. HD106515A binary system with similar components separation=  6.9 arcsec pos angle=  267 deg (from N to E) delta V =0.27 DO brightest (=eastern) component only; </t>
    </r>
    <r>
      <rPr>
        <sz val="12"/>
        <color rgb="FFFF0000"/>
        <rFont val="Calibri"/>
        <family val="2"/>
        <scheme val="minor"/>
      </rPr>
      <t>due the high possibility of contamination with bad seeing this sar shall be observed with seeingbetter that 1.5 arcsc</t>
    </r>
  </si>
  <si>
    <t>SDe/RCl</t>
  </si>
  <si>
    <t>NOTE_08</t>
  </si>
  <si>
    <t>LP Spread 56 obs. along the semester, Observation starting since August 26 to January 31.</t>
  </si>
  <si>
    <t>NOTE_09</t>
  </si>
  <si>
    <t>LP Spread 11 obs. along the semester, Observation starting since December 4 to January 31.</t>
  </si>
  <si>
    <t>NOTE_10</t>
  </si>
  <si>
    <t>TP Spread over semester (1/month)</t>
  </si>
  <si>
    <t>NOTE_11</t>
  </si>
  <si>
    <t>red companion at 6.86 arcsec, Delta R=1.36 mag. DO brighter</t>
  </si>
  <si>
    <t>RCl</t>
  </si>
  <si>
    <t>NOTE_12</t>
  </si>
  <si>
    <t>binary system with similar components separation= 31 arcsec pos angle=         (from N to E) delta V =0.05
DO northern component only</t>
  </si>
  <si>
    <t>NOTE_13</t>
  </si>
  <si>
    <t>binary system with similar components  separation= 11.2   arcsec, pos angle=         (from N to E) delta I = 0.53, DO secondary only</t>
  </si>
  <si>
    <t>NOTE_14</t>
  </si>
  <si>
    <t>Do not observe during AOT27 (Mail by SDe 2013-Feb-02)</t>
  </si>
  <si>
    <t>NOTE_15</t>
  </si>
  <si>
    <t>The target is a OC Target once it will be observed with other oCs target it will be not observed in KP program</t>
  </si>
  <si>
    <t>NOTE_16</t>
  </si>
  <si>
    <t>This star has been rejected. See the Aso's Mail of 2012-10-18.</t>
  </si>
  <si>
    <t>NOTE_17</t>
  </si>
  <si>
    <t>This M star has been refused. See Gmi's Mail of 2012 Dec 7th</t>
  </si>
  <si>
    <t>NOTE_18</t>
  </si>
  <si>
    <t>M33 (ap_566) -- Star in double system</t>
  </si>
  <si>
    <t>LAf</t>
  </si>
  <si>
    <t>NOTE_19</t>
  </si>
  <si>
    <t>M43 (ap_3378) -- Double or multiple star</t>
  </si>
  <si>
    <t>NOTE_20</t>
  </si>
  <si>
    <t>M44 (ap_846) -- High proper motion star (stella molto spostata nella finding chart, rispetto alle coordinate)</t>
  </si>
  <si>
    <t>NOTE_21</t>
  </si>
  <si>
    <t>M54 (ap_2649) -- Star in double system</t>
  </si>
  <si>
    <t>NOTE_22</t>
  </si>
  <si>
    <t>M61 (ap_3093) -- Star in double system con M64</t>
  </si>
  <si>
    <t>NOTE_23</t>
  </si>
  <si>
    <t>M64 (ap_3092) -- Star in double system con M61</t>
  </si>
  <si>
    <t>NOTE_24</t>
  </si>
  <si>
    <t>M69 (ap_2844) -- X-ray source</t>
  </si>
  <si>
    <t>NOTE_25</t>
  </si>
  <si>
    <t>It is the brightest star in the field</t>
  </si>
  <si>
    <t>ECo</t>
  </si>
  <si>
    <t>NOTE_26</t>
  </si>
  <si>
    <r>
      <rPr>
        <sz val="12"/>
        <color indexed="205"/>
        <rFont val="Calibri"/>
        <family val="2"/>
      </rPr>
      <t>G28</t>
    </r>
    <r>
      <rPr>
        <sz val="12"/>
        <color theme="1"/>
        <rFont val="Calibri"/>
        <family val="2"/>
        <scheme val="minor"/>
      </rPr>
      <t>-43 has been rejected. Mail sozzetti 2012-09-22</t>
    </r>
  </si>
  <si>
    <t>NOTE_27</t>
  </si>
  <si>
    <t>Dopo una discussione con Silvano e Raffaele, si conviene che lo stato evolutivo di MP16 (G9-47) e' troppo avanzato perche' le variazioni RV di breve periodo osservate siano estrinseche. (Mail Sozzetti 2013-02-26)</t>
  </si>
  <si>
    <t>Aso</t>
  </si>
  <si>
    <t>NOTE_28</t>
  </si>
  <si>
    <t>Mail Aso: 2013-04-28. M67 va con ogni probabilita' stoppata, esibisce una variazione di 2.5 km/s
in cinque giorni, e' quasi sicuramente una binaria.</t>
  </si>
  <si>
    <t>NOTE_29</t>
  </si>
  <si>
    <t xml:space="preserve">Mail Gmi 2013-04-23: la stella M57 va tolta dal campione in quanto una binaria come hanno mostrato le ultime osservazioni . </t>
  </si>
  <si>
    <t>Gmi</t>
  </si>
  <si>
    <t>NOTE_30</t>
  </si>
  <si>
    <t>Mail ASo 2013-05-25: M83 andrebbe stoppata. Come da allegato, chiaramente binaria,
probabilmente di relativamente corto periodo a vedere l'andamento, e con
una massa minima non grande (nana bruna), a giudicare dall'escursione in
RV. Pero' qui siamo abbastanza sicuramente al di fuori del range di masse
'planetario'. Mail del 2013-06-02: Abbiamo eliminato anche la 72</t>
  </si>
  <si>
    <t>Aso+Gmi</t>
  </si>
  <si>
    <t>NOTE_31</t>
  </si>
  <si>
    <t>NOTE_32</t>
  </si>
  <si>
    <t>KP7</t>
  </si>
  <si>
    <t>MP41</t>
  </si>
  <si>
    <t>MP34</t>
  </si>
  <si>
    <t>KP36</t>
  </si>
  <si>
    <t>KP39</t>
  </si>
  <si>
    <t>KP42</t>
  </si>
  <si>
    <t>KP43</t>
  </si>
  <si>
    <t>M92</t>
  </si>
  <si>
    <t>M100</t>
  </si>
  <si>
    <t>M101</t>
  </si>
  <si>
    <t>KP32</t>
  </si>
  <si>
    <t>KP65</t>
  </si>
  <si>
    <t>KP68</t>
  </si>
  <si>
    <t>KP40</t>
  </si>
  <si>
    <t>M76</t>
  </si>
  <si>
    <t>M86</t>
  </si>
  <si>
    <t>M87</t>
  </si>
  <si>
    <t>KP74</t>
  </si>
  <si>
    <t>M98</t>
  </si>
  <si>
    <t>M2</t>
  </si>
  <si>
    <t>M17</t>
  </si>
  <si>
    <t>M106</t>
  </si>
  <si>
    <t>M7</t>
  </si>
  <si>
    <t>M18</t>
  </si>
  <si>
    <t>MP3</t>
  </si>
  <si>
    <t>M78</t>
  </si>
  <si>
    <t>M80</t>
  </si>
  <si>
    <t>M82</t>
  </si>
  <si>
    <t>KP44</t>
  </si>
  <si>
    <t>M75</t>
  </si>
  <si>
    <t>KP28</t>
  </si>
  <si>
    <t>M74</t>
  </si>
  <si>
    <t>KP30</t>
  </si>
  <si>
    <t>KP47</t>
  </si>
  <si>
    <t>M21</t>
  </si>
  <si>
    <t>M22</t>
  </si>
  <si>
    <t>KP71</t>
  </si>
  <si>
    <t>KP73</t>
  </si>
  <si>
    <t>KP38</t>
  </si>
  <si>
    <t>KP50</t>
  </si>
  <si>
    <t>KP35</t>
  </si>
  <si>
    <t>KP37</t>
  </si>
  <si>
    <t>KP41</t>
  </si>
  <si>
    <t>KP45</t>
  </si>
  <si>
    <t>KP66</t>
  </si>
  <si>
    <t>RML12</t>
  </si>
  <si>
    <t>M28</t>
  </si>
  <si>
    <t>M103</t>
  </si>
  <si>
    <t>M99</t>
  </si>
  <si>
    <t>M59</t>
  </si>
  <si>
    <t>M23</t>
  </si>
  <si>
    <t>M16</t>
  </si>
  <si>
    <t>M68</t>
  </si>
  <si>
    <t>M69</t>
  </si>
  <si>
    <t>M50</t>
  </si>
  <si>
    <t>M71</t>
  </si>
  <si>
    <t>M51</t>
  </si>
  <si>
    <t>V1.2</t>
  </si>
  <si>
    <t>Made some correction an defined the Time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</si>
</sst>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000"/>
    <numFmt numFmtId="166" formatCode="h:mm;@"/>
    <numFmt numFmtId="167" formatCode="0.000000"/>
  </numFmts>
  <fonts count="8" x14ac:knownFonts="1">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rgb="FFFF0000"/>
      <name val="Calibri"/>
      <family val="2"/>
      <scheme val="minor"/>
    </font>
    <font>
      <sz val="12"/>
      <color indexed="205"/>
      <name val="Calibri"/>
      <family val="2"/>
    </font>
  </fonts>
  <fills count="2">
    <fill>
      <patternFill patternType="none"/>
    </fill>
    <fill>
      <patternFill patternType="gray125"/>
    </fill>
  </fills>
  <borders count="1">
    <border>
      <left/>
      <right/>
      <top/>
      <bottom/>
      <diagonal/>
    </border>
  </borders>
  <cellStyleXfs count="617">
    <xf numFmtId="164" fontId="0" fillId="0" borderId="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xf numFmtId="164" fontId="3" fillId="0" borderId="0" applyNumberFormat="0" applyFill="0" applyBorder="0" applyAlignment="0" applyProtection="0">
      <alignment horizontal="center" vertical="center" wrapText="1"/>
    </xf>
    <xf numFmtId="164" fontId="4" fillId="0" borderId="0" applyNumberFormat="0" applyFill="0" applyBorder="0" applyAlignment="0" applyProtection="0">
      <alignment horizontal="center" vertical="center" wrapText="1"/>
    </xf>
  </cellStyleXfs>
  <cellXfs count="42">
    <xf numFmtId="164" fontId="0" fillId="0" borderId="0" xfId="0">
      <alignment horizontal="center" vertical="center" wrapText="1"/>
    </xf>
    <xf numFmtId="2" fontId="0" fillId="0" borderId="0" xfId="0" applyNumberFormat="1">
      <alignment horizontal="center" vertical="center" wrapText="1"/>
    </xf>
    <xf numFmtId="49" fontId="1" fillId="0" borderId="0" xfId="0" applyNumberFormat="1" applyFont="1">
      <alignment horizontal="center" vertical="center" wrapText="1"/>
    </xf>
    <xf numFmtId="165" fontId="1" fillId="0" borderId="0" xfId="0" applyNumberFormat="1" applyFont="1">
      <alignment horizontal="center" vertical="center" wrapText="1"/>
    </xf>
    <xf numFmtId="165" fontId="0" fillId="0" borderId="0" xfId="0" applyNumberFormat="1">
      <alignment horizontal="center" vertical="center" wrapText="1"/>
    </xf>
    <xf numFmtId="166" fontId="0" fillId="0" borderId="0" xfId="0" applyNumberFormat="1">
      <alignment horizontal="center" vertical="center" wrapText="1"/>
    </xf>
    <xf numFmtId="0" fontId="0" fillId="0" borderId="0" xfId="0" applyNumberFormat="1">
      <alignment horizontal="center" vertical="center" wrapText="1"/>
    </xf>
    <xf numFmtId="0" fontId="1" fillId="0" borderId="0" xfId="0" applyNumberFormat="1" applyFont="1">
      <alignment horizontal="center" vertical="center" wrapText="1"/>
    </xf>
    <xf numFmtId="164" fontId="1" fillId="0" borderId="0" xfId="0" applyFont="1" applyAlignment="1">
      <alignment horizontal="center" vertical="center" wrapText="1"/>
    </xf>
    <xf numFmtId="0" fontId="1" fillId="0" borderId="0" xfId="0" applyNumberFormat="1" applyFont="1" applyAlignment="1">
      <alignment horizontal="center" vertical="center" wrapText="1"/>
    </xf>
    <xf numFmtId="164" fontId="1" fillId="0" borderId="0" xfId="0" applyFont="1">
      <alignment horizontal="center" vertical="center" wrapText="1"/>
    </xf>
    <xf numFmtId="166" fontId="1" fillId="0" borderId="0" xfId="0" applyNumberFormat="1" applyFont="1">
      <alignment horizontal="center" vertical="center" wrapText="1"/>
    </xf>
    <xf numFmtId="1" fontId="1" fillId="0" borderId="0" xfId="0" applyNumberFormat="1" applyFo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167" fontId="0" fillId="0" borderId="0" xfId="0" applyNumberFormat="1">
      <alignment horizontal="center" vertical="center" wrapText="1"/>
    </xf>
    <xf numFmtId="164" fontId="1" fillId="0" borderId="0" xfId="0" applyFont="1" applyFill="1" applyAlignment="1">
      <alignment horizontal="center" vertical="center" wrapText="1"/>
    </xf>
    <xf numFmtId="166" fontId="0" fillId="0" borderId="0" xfId="0" applyNumberFormat="1" applyFont="1" applyFill="1" applyAlignment="1">
      <alignment horizontal="center" vertical="center" wrapText="1"/>
    </xf>
    <xf numFmtId="166" fontId="0" fillId="0" borderId="0" xfId="0" applyNumberFormat="1" applyFill="1">
      <alignment horizontal="center" vertical="center" wrapText="1"/>
    </xf>
    <xf numFmtId="0" fontId="0" fillId="0" borderId="0" xfId="0" applyNumberFormat="1" applyFill="1">
      <alignment horizontal="center" vertical="center" wrapText="1"/>
    </xf>
    <xf numFmtId="18" fontId="0" fillId="0" borderId="0" xfId="0" applyNumberFormat="1" applyFill="1">
      <alignment horizontal="center" vertical="center" wrapText="1"/>
    </xf>
    <xf numFmtId="164" fontId="0" fillId="0" borderId="0" xfId="0" applyFill="1">
      <alignment horizontal="center" vertical="center" wrapText="1"/>
    </xf>
    <xf numFmtId="164" fontId="0" fillId="0" borderId="0" xfId="0" applyFont="1" applyFill="1">
      <alignment horizontal="center" vertical="center" wrapText="1"/>
    </xf>
    <xf numFmtId="164" fontId="5" fillId="0" borderId="0" xfId="0" applyFont="1" applyFill="1">
      <alignment horizontal="center" vertical="center" wrapText="1"/>
    </xf>
    <xf numFmtId="0" fontId="5" fillId="0" borderId="0" xfId="0" applyNumberFormat="1" applyFont="1" applyFill="1">
      <alignment horizontal="center" vertical="center" wrapText="1"/>
    </xf>
    <xf numFmtId="166" fontId="1" fillId="0" borderId="0" xfId="0" applyNumberFormat="1" applyFont="1" applyFill="1" applyAlignment="1">
      <alignment horizontal="center" vertical="center" wrapText="1"/>
    </xf>
    <xf numFmtId="0" fontId="1" fillId="0" borderId="0" xfId="0" applyNumberFormat="1" applyFont="1" applyFill="1" applyAlignment="1">
      <alignment horizontal="center" vertical="center" wrapText="1"/>
    </xf>
    <xf numFmtId="165" fontId="0" fillId="0" borderId="0" xfId="0" applyNumberFormat="1" applyFill="1">
      <alignment horizontal="center" vertical="center" wrapText="1"/>
    </xf>
    <xf numFmtId="164" fontId="0" fillId="0" borderId="0" xfId="0" applyAlignment="1"/>
    <xf numFmtId="164" fontId="0" fillId="0" borderId="0" xfId="0" applyAlignment="1">
      <alignment horizontal="center" vertical="center"/>
    </xf>
    <xf numFmtId="164" fontId="0" fillId="0" borderId="0" xfId="0" applyAlignment="1">
      <alignment horizontal="left" wrapText="1"/>
    </xf>
    <xf numFmtId="164" fontId="0" fillId="0" borderId="0" xfId="0" applyAlignment="1">
      <alignment horizontal="center"/>
    </xf>
    <xf numFmtId="166" fontId="0" fillId="0" borderId="0" xfId="0" applyNumberFormat="1" applyFont="1" applyFill="1">
      <alignment horizontal="center" vertical="center" wrapText="1"/>
    </xf>
    <xf numFmtId="0" fontId="0" fillId="0" borderId="0" xfId="0" applyNumberFormat="1" applyFont="1" applyFill="1">
      <alignment horizontal="center" vertical="center" wrapText="1"/>
    </xf>
    <xf numFmtId="18" fontId="0" fillId="0" borderId="0" xfId="0" applyNumberFormat="1" applyFont="1" applyFill="1">
      <alignment horizontal="center" vertical="center" wrapText="1"/>
    </xf>
    <xf numFmtId="164" fontId="0" fillId="0" borderId="0" xfId="0" applyAlignment="1">
      <alignment horizontal="left" vertical="center" wrapText="1"/>
    </xf>
    <xf numFmtId="15" fontId="5" fillId="0" borderId="0" xfId="0" applyNumberFormat="1" applyFont="1" applyAlignment="1">
      <alignment horizontal="center"/>
    </xf>
    <xf numFmtId="20" fontId="0" fillId="0" borderId="0" xfId="0" applyNumberFormat="1" applyAlignment="1"/>
    <xf numFmtId="1" fontId="0" fillId="0" borderId="0" xfId="0" applyNumberFormat="1">
      <alignment horizontal="center" vertical="center" wrapText="1"/>
    </xf>
    <xf numFmtId="164" fontId="1" fillId="0" borderId="0" xfId="0" applyFont="1" applyAlignment="1">
      <alignment horizontal="center" vertical="center"/>
    </xf>
    <xf numFmtId="164" fontId="1" fillId="0" borderId="0" xfId="0" applyFont="1" applyAlignment="1"/>
    <xf numFmtId="164" fontId="0" fillId="0" borderId="0" xfId="0" applyAlignment="1">
      <alignment vertical="center"/>
    </xf>
  </cellXfs>
  <cellStyles count="6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Normal" xfId="0" builtinId="0" customBuilti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92468</xdr:colOff>
      <xdr:row>9</xdr:row>
      <xdr:rowOff>152400</xdr:rowOff>
    </xdr:to>
    <xdr:pic>
      <xdr:nvPicPr>
        <xdr:cNvPr id="2" name="logo_gaps_color_p.gif" descr="movie::file://localhost/Users/riccardoclaudi/Dropbox/gaps/visual/logo_gaps_color_p.gif"/>
        <xdr:cNvPicPr/>
      </xdr:nvPicPr>
      <xdr:blipFill>
        <a:blip xmlns:r="http://schemas.openxmlformats.org/officeDocument/2006/relationships" r:embed="rId1"/>
        <a:stretch>
          <a:fillRect/>
        </a:stretch>
      </xdr:blipFill>
      <xdr:spPr>
        <a:xfrm>
          <a:off x="0" y="0"/>
          <a:ext cx="4270768" cy="1866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C17"/>
  <sheetViews>
    <sheetView workbookViewId="0">
      <selection activeCell="C18" sqref="C18"/>
    </sheetView>
  </sheetViews>
  <sheetFormatPr baseColWidth="10" defaultRowHeight="15" x14ac:dyDescent="0"/>
  <cols>
    <col min="1" max="1" width="11.5" bestFit="1" customWidth="1"/>
  </cols>
  <sheetData>
    <row r="13" spans="1:3" ht="45">
      <c r="A13" t="s">
        <v>48</v>
      </c>
      <c r="C13" t="s">
        <v>50</v>
      </c>
    </row>
    <row r="16" spans="1:3">
      <c r="A16">
        <v>41453</v>
      </c>
      <c r="B16" t="s">
        <v>44</v>
      </c>
      <c r="C16" t="s">
        <v>49</v>
      </c>
    </row>
    <row r="17" spans="1:3" ht="75">
      <c r="A17">
        <v>41458</v>
      </c>
      <c r="B17" t="s">
        <v>185</v>
      </c>
      <c r="C17" t="s">
        <v>186</v>
      </c>
    </row>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
  <sheetViews>
    <sheetView workbookViewId="0">
      <selection activeCell="A2" sqref="A2:XFD6"/>
    </sheetView>
  </sheetViews>
  <sheetFormatPr baseColWidth="10" defaultRowHeight="15" x14ac:dyDescent="0"/>
  <cols>
    <col min="1" max="1" width="16.33203125" customWidth="1"/>
    <col min="2" max="2" width="10.83203125" style="1"/>
    <col min="3" max="6" width="10.83203125" style="4"/>
    <col min="7" max="7" width="7.5" customWidth="1"/>
    <col min="10" max="11" width="11.1640625" style="6" bestFit="1" customWidth="1"/>
    <col min="12" max="12" width="11.1640625" style="5" bestFit="1" customWidth="1"/>
    <col min="13" max="16" width="10.83203125" style="6"/>
  </cols>
  <sheetData>
    <row r="1" spans="1:23" s="2" customFormat="1" ht="45">
      <c r="A1" s="2" t="s">
        <v>0</v>
      </c>
      <c r="B1" s="2" t="s">
        <v>1</v>
      </c>
      <c r="C1" s="10" t="s">
        <v>19</v>
      </c>
      <c r="D1" s="10" t="s">
        <v>20</v>
      </c>
      <c r="E1" s="10" t="s">
        <v>21</v>
      </c>
      <c r="F1" s="10" t="s">
        <v>22</v>
      </c>
      <c r="G1" s="11" t="s">
        <v>9</v>
      </c>
      <c r="H1" s="11" t="s">
        <v>10</v>
      </c>
      <c r="I1" s="11" t="s">
        <v>23</v>
      </c>
      <c r="J1" s="11" t="s">
        <v>24</v>
      </c>
      <c r="K1" s="3" t="s">
        <v>25</v>
      </c>
      <c r="L1" s="3" t="s">
        <v>26</v>
      </c>
      <c r="M1" s="11" t="s">
        <v>27</v>
      </c>
      <c r="N1" s="3" t="s">
        <v>28</v>
      </c>
      <c r="O1" s="2" t="s">
        <v>2</v>
      </c>
      <c r="P1" s="2" t="s">
        <v>3</v>
      </c>
      <c r="Q1" s="2" t="s">
        <v>8</v>
      </c>
      <c r="R1" s="3" t="s">
        <v>29</v>
      </c>
      <c r="S1" s="12" t="s">
        <v>30</v>
      </c>
      <c r="T1" s="12" t="s">
        <v>31</v>
      </c>
      <c r="U1" s="11"/>
      <c r="V1" s="7"/>
      <c r="W1" s="7"/>
    </row>
    <row r="2" spans="1:23">
      <c r="A2" s="31" t="s">
        <v>51</v>
      </c>
      <c r="B2" s="1">
        <v>1</v>
      </c>
      <c r="C2" s="37">
        <v>0.87638888888888899</v>
      </c>
      <c r="D2" s="37">
        <v>0.30069444444444443</v>
      </c>
      <c r="E2" s="37">
        <v>0.91666666666666663</v>
      </c>
      <c r="F2" s="37">
        <v>0.25972222222222224</v>
      </c>
      <c r="G2" s="5">
        <f t="shared" ref="G2:J6" si="0">TIME((HOUR(C2)-1),MINUTE(C2),0)</f>
        <v>0.83472222222222225</v>
      </c>
      <c r="H2" s="5">
        <f t="shared" si="0"/>
        <v>0.2590277777777778</v>
      </c>
      <c r="I2" s="5">
        <f t="shared" si="0"/>
        <v>0.875</v>
      </c>
      <c r="J2" s="5">
        <f t="shared" si="0"/>
        <v>0.21805555555555556</v>
      </c>
      <c r="K2" s="4">
        <f t="shared" ref="K2:K6" si="1">24-((HOUR(I2)+MINUTE(I2)/60)-(HOUR(J2)+MINUTE(J2)/60))</f>
        <v>8.2333333333333343</v>
      </c>
      <c r="L2" s="4">
        <f t="shared" ref="L2:L6" si="2">B2*K2</f>
        <v>8.2333333333333343</v>
      </c>
      <c r="M2" s="5">
        <f t="shared" ref="M2:M6" si="3">I2</f>
        <v>0.875</v>
      </c>
      <c r="N2" s="5">
        <f t="shared" ref="N2:N6" si="4">TIME(S2,T2,0)</f>
        <v>0.21805555555555556</v>
      </c>
      <c r="O2"/>
      <c r="P2"/>
      <c r="R2" s="1">
        <f t="shared" ref="R2:R6" si="5">IF(HOUR(I2)+MINUTE(I2)/60+L2-24&gt;0,HOUR(I2)+MINUTE(I2)/60+L2-24,HOUR(I2)+MINUTE(I2)/60+L2)</f>
        <v>5.2333333333333343</v>
      </c>
      <c r="S2" s="38">
        <f t="shared" ref="S2:S6" si="6">INT(R2)</f>
        <v>5</v>
      </c>
      <c r="T2" s="38">
        <f t="shared" ref="T2:T6" si="7">ROUND((R2-S2)*60,0)</f>
        <v>14</v>
      </c>
      <c r="U2" s="5"/>
      <c r="V2" s="6"/>
      <c r="W2" s="6"/>
    </row>
    <row r="3" spans="1:23">
      <c r="A3" s="31" t="s">
        <v>52</v>
      </c>
      <c r="B3" s="1">
        <v>1</v>
      </c>
      <c r="C3" s="37">
        <v>0.87638888888888899</v>
      </c>
      <c r="D3" s="37">
        <v>0.30069444444444443</v>
      </c>
      <c r="E3" s="37">
        <v>0.91666666666666663</v>
      </c>
      <c r="F3" s="37">
        <v>0.26041666666666669</v>
      </c>
      <c r="G3" s="5">
        <f t="shared" si="0"/>
        <v>0.83472222222222225</v>
      </c>
      <c r="H3" s="5">
        <f t="shared" si="0"/>
        <v>0.2590277777777778</v>
      </c>
      <c r="I3" s="5">
        <f t="shared" si="0"/>
        <v>0.875</v>
      </c>
      <c r="J3" s="5">
        <f t="shared" si="0"/>
        <v>0.21875</v>
      </c>
      <c r="K3" s="4">
        <f t="shared" si="1"/>
        <v>8.25</v>
      </c>
      <c r="L3" s="4">
        <f t="shared" si="2"/>
        <v>8.25</v>
      </c>
      <c r="M3" s="5">
        <f t="shared" si="3"/>
        <v>0.875</v>
      </c>
      <c r="N3" s="5">
        <f t="shared" si="4"/>
        <v>0.21875</v>
      </c>
      <c r="O3"/>
      <c r="P3"/>
      <c r="R3" s="1">
        <f t="shared" si="5"/>
        <v>5.25</v>
      </c>
      <c r="S3" s="38">
        <f t="shared" si="6"/>
        <v>5</v>
      </c>
      <c r="T3" s="38">
        <f t="shared" si="7"/>
        <v>15</v>
      </c>
      <c r="U3" s="5"/>
      <c r="V3" s="6"/>
      <c r="W3" s="6"/>
    </row>
    <row r="4" spans="1:23">
      <c r="A4" s="31" t="s">
        <v>53</v>
      </c>
      <c r="B4" s="1">
        <v>1</v>
      </c>
      <c r="C4" s="37">
        <v>0.87569444444444444</v>
      </c>
      <c r="D4" s="37">
        <v>0.30138888888888887</v>
      </c>
      <c r="E4" s="37">
        <v>0.91666666666666663</v>
      </c>
      <c r="F4" s="37">
        <v>0.26041666666666669</v>
      </c>
      <c r="G4" s="5">
        <f t="shared" si="0"/>
        <v>0.8340277777777777</v>
      </c>
      <c r="H4" s="5">
        <f t="shared" si="0"/>
        <v>0.25972222222222224</v>
      </c>
      <c r="I4" s="5">
        <f t="shared" si="0"/>
        <v>0.875</v>
      </c>
      <c r="J4" s="5">
        <f t="shared" si="0"/>
        <v>0.21875</v>
      </c>
      <c r="K4" s="4">
        <f t="shared" si="1"/>
        <v>8.25</v>
      </c>
      <c r="L4" s="4">
        <f t="shared" si="2"/>
        <v>8.25</v>
      </c>
      <c r="M4" s="5">
        <f t="shared" si="3"/>
        <v>0.875</v>
      </c>
      <c r="N4" s="5">
        <f t="shared" si="4"/>
        <v>0.21875</v>
      </c>
      <c r="O4"/>
      <c r="P4"/>
      <c r="R4" s="1">
        <f t="shared" si="5"/>
        <v>5.25</v>
      </c>
      <c r="S4" s="38">
        <f t="shared" si="6"/>
        <v>5</v>
      </c>
      <c r="T4" s="38">
        <f t="shared" si="7"/>
        <v>15</v>
      </c>
      <c r="U4" s="5"/>
      <c r="V4" s="6"/>
      <c r="W4" s="6"/>
    </row>
    <row r="5" spans="1:23">
      <c r="A5" s="31" t="s">
        <v>54</v>
      </c>
      <c r="B5" s="1">
        <v>1</v>
      </c>
      <c r="C5" s="37">
        <v>0.87569444444444444</v>
      </c>
      <c r="D5" s="37">
        <v>0.30138888888888887</v>
      </c>
      <c r="E5" s="37">
        <v>0.9159722222222223</v>
      </c>
      <c r="F5" s="37">
        <v>0.26111111111111113</v>
      </c>
      <c r="G5" s="5">
        <f t="shared" si="0"/>
        <v>0.8340277777777777</v>
      </c>
      <c r="H5" s="5">
        <f t="shared" si="0"/>
        <v>0.25972222222222224</v>
      </c>
      <c r="I5" s="5">
        <f t="shared" si="0"/>
        <v>0.87430555555555556</v>
      </c>
      <c r="J5" s="5">
        <f t="shared" si="0"/>
        <v>0.21944444444444444</v>
      </c>
      <c r="K5" s="4">
        <f t="shared" si="1"/>
        <v>8.2833333333333314</v>
      </c>
      <c r="L5" s="4">
        <f t="shared" si="2"/>
        <v>8.2833333333333314</v>
      </c>
      <c r="M5" s="5">
        <f t="shared" si="3"/>
        <v>0.87430555555555556</v>
      </c>
      <c r="N5" s="5">
        <f t="shared" si="4"/>
        <v>0.21944444444444444</v>
      </c>
      <c r="O5"/>
      <c r="P5"/>
      <c r="R5" s="1">
        <f t="shared" si="5"/>
        <v>5.2666666666666657</v>
      </c>
      <c r="S5" s="38">
        <f t="shared" si="6"/>
        <v>5</v>
      </c>
      <c r="T5" s="38">
        <f t="shared" si="7"/>
        <v>16</v>
      </c>
      <c r="U5" s="5"/>
      <c r="V5" s="6"/>
      <c r="W5" s="6"/>
    </row>
    <row r="6" spans="1:23">
      <c r="A6" s="31" t="s">
        <v>55</v>
      </c>
      <c r="B6" s="1">
        <v>1</v>
      </c>
      <c r="C6" s="37">
        <v>0.87569444444444444</v>
      </c>
      <c r="D6" s="37">
        <v>0.30208333333333331</v>
      </c>
      <c r="E6" s="37">
        <v>0.9159722222222223</v>
      </c>
      <c r="F6" s="37">
        <v>0.26180555555555557</v>
      </c>
      <c r="G6" s="5">
        <f t="shared" si="0"/>
        <v>0.8340277777777777</v>
      </c>
      <c r="H6" s="5">
        <f t="shared" si="0"/>
        <v>0.26041666666666669</v>
      </c>
      <c r="I6" s="5">
        <f t="shared" si="0"/>
        <v>0.87430555555555556</v>
      </c>
      <c r="J6" s="5">
        <f t="shared" si="0"/>
        <v>0.22013888888888888</v>
      </c>
      <c r="K6" s="4">
        <f t="shared" si="1"/>
        <v>8.2999999999999989</v>
      </c>
      <c r="L6" s="4">
        <f t="shared" si="2"/>
        <v>8.2999999999999989</v>
      </c>
      <c r="M6" s="5">
        <f t="shared" si="3"/>
        <v>0.87430555555555556</v>
      </c>
      <c r="N6" s="5">
        <f t="shared" si="4"/>
        <v>0.22013888888888888</v>
      </c>
      <c r="O6"/>
      <c r="P6"/>
      <c r="R6" s="1">
        <f t="shared" si="5"/>
        <v>5.2833333333333314</v>
      </c>
      <c r="S6" s="38">
        <f t="shared" si="6"/>
        <v>5</v>
      </c>
      <c r="T6" s="38">
        <f t="shared" si="7"/>
        <v>17</v>
      </c>
      <c r="U6" s="5"/>
      <c r="V6" s="6"/>
      <c r="W6" s="6"/>
    </row>
  </sheetData>
  <phoneticPr fontId="2" type="noConversion"/>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J9" sqref="J9"/>
    </sheetView>
  </sheetViews>
  <sheetFormatPr baseColWidth="10" defaultRowHeight="15" x14ac:dyDescent="0"/>
  <cols>
    <col min="1" max="1" width="11.6640625" bestFit="1" customWidth="1"/>
    <col min="2" max="8" width="10.83203125" style="4"/>
  </cols>
  <sheetData>
    <row r="1" spans="1:11" ht="30">
      <c r="A1" s="10" t="s">
        <v>33</v>
      </c>
      <c r="B1" s="14" t="s">
        <v>34</v>
      </c>
      <c r="C1" s="14" t="s">
        <v>35</v>
      </c>
      <c r="D1" s="14" t="s">
        <v>36</v>
      </c>
      <c r="E1" s="14" t="s">
        <v>37</v>
      </c>
      <c r="F1" s="14" t="s">
        <v>38</v>
      </c>
      <c r="G1" s="14" t="s">
        <v>39</v>
      </c>
      <c r="H1" s="14" t="s">
        <v>40</v>
      </c>
      <c r="J1" s="14" t="s">
        <v>43</v>
      </c>
    </row>
    <row r="2" spans="1:11">
      <c r="A2" s="36">
        <v>41464</v>
      </c>
      <c r="B2" s="27">
        <f>'2013-JUL-9'!H37/3600</f>
        <v>0</v>
      </c>
      <c r="C2" s="27">
        <f>'2013-JUL-9'!I37/3600</f>
        <v>4.333333333333333</v>
      </c>
      <c r="D2" s="27">
        <f>'2013-JUL-9'!J37/3600</f>
        <v>3.3666666666666667</v>
      </c>
      <c r="E2" s="27">
        <f>'2013-JUL-9'!K37/3600</f>
        <v>0.91666666666666663</v>
      </c>
      <c r="F2" s="27">
        <f>'2013-JUL-9'!L37/3600</f>
        <v>0</v>
      </c>
      <c r="G2" s="27">
        <f>'2013-JUL-9'!M37/3600</f>
        <v>0</v>
      </c>
      <c r="H2" s="27">
        <f>'2013-JUL-9'!N37/3600</f>
        <v>0</v>
      </c>
      <c r="I2" s="14"/>
      <c r="J2" s="1">
        <f>SUM(B2:H2)</f>
        <v>8.6166666666666654</v>
      </c>
      <c r="K2" s="14"/>
    </row>
    <row r="3" spans="1:11">
      <c r="A3" s="36">
        <v>41465</v>
      </c>
      <c r="B3" s="27">
        <f>'2013-JUL-10'!H36/3600</f>
        <v>0</v>
      </c>
      <c r="C3" s="27">
        <f>'2013-JUL-10'!I36/3600</f>
        <v>4.333333333333333</v>
      </c>
      <c r="D3" s="27">
        <f>'2013-JUL-10'!J36/3600</f>
        <v>3.2</v>
      </c>
      <c r="E3" s="27">
        <f>'2013-JUL-10'!K36/3600</f>
        <v>0.25</v>
      </c>
      <c r="F3" s="27">
        <f>'2013-JUL-10'!L36/3600</f>
        <v>0</v>
      </c>
      <c r="G3" s="27">
        <f>'2013-JUL-10'!M36/3600</f>
        <v>0</v>
      </c>
      <c r="H3" s="27">
        <f>'2013-JUL-10'!N36/3600</f>
        <v>0</v>
      </c>
      <c r="I3" s="14"/>
      <c r="J3" s="1">
        <f t="shared" ref="J3:J6" si="0">SUM(B3:H3)</f>
        <v>7.7833333333333332</v>
      </c>
      <c r="K3" s="14"/>
    </row>
    <row r="4" spans="1:11">
      <c r="A4" s="36">
        <v>41466</v>
      </c>
      <c r="B4" s="27">
        <f>'2013-JUL-11'!H30/3600</f>
        <v>0</v>
      </c>
      <c r="C4" s="27">
        <f>'2013-JUL-11'!I30/3600</f>
        <v>4.333333333333333</v>
      </c>
      <c r="D4" s="27">
        <f>'2013-JUL-11'!J30/3600</f>
        <v>3.2666666666666666</v>
      </c>
      <c r="E4" s="27">
        <f>'2013-JUL-11'!K30/3600</f>
        <v>0.25</v>
      </c>
      <c r="F4" s="27">
        <f>'2013-JUL-11'!L30/3600</f>
        <v>0</v>
      </c>
      <c r="G4" s="27">
        <f>'2013-JUL-11'!M30/3600</f>
        <v>0</v>
      </c>
      <c r="H4" s="27">
        <f>'2013-JUL-11'!N30/3600</f>
        <v>0</v>
      </c>
      <c r="I4" s="14"/>
      <c r="J4" s="1">
        <f t="shared" si="0"/>
        <v>7.85</v>
      </c>
      <c r="K4" s="14"/>
    </row>
    <row r="5" spans="1:11">
      <c r="A5" s="36">
        <v>41467</v>
      </c>
      <c r="B5" s="27">
        <f>'2013-JUL-12'!H34/3600</f>
        <v>0</v>
      </c>
      <c r="C5" s="27">
        <f>'2013-JUL-12'!I34/3600</f>
        <v>4.333333333333333</v>
      </c>
      <c r="D5" s="27">
        <f>'2013-JUL-12'!J34/3600</f>
        <v>3.2</v>
      </c>
      <c r="E5" s="27">
        <f>'2013-JUL-12'!K34/3600</f>
        <v>0.25</v>
      </c>
      <c r="F5" s="27">
        <f>'2013-JUL-12'!L34/3600</f>
        <v>0</v>
      </c>
      <c r="G5" s="27">
        <f>'2013-JUL-12'!M34/3600</f>
        <v>0</v>
      </c>
      <c r="H5" s="27">
        <f>'2013-JUL-12'!N34/3600</f>
        <v>0</v>
      </c>
      <c r="I5" s="14"/>
      <c r="J5" s="1">
        <f t="shared" si="0"/>
        <v>7.7833333333333332</v>
      </c>
      <c r="K5" s="14"/>
    </row>
    <row r="6" spans="1:11" ht="14" customHeight="1">
      <c r="A6" s="36">
        <v>41468</v>
      </c>
      <c r="B6" s="27">
        <f>'2013-JUL-13'!H34/3600</f>
        <v>0.41666666666666669</v>
      </c>
      <c r="C6" s="27">
        <f>'2013-JUL-13'!I34/3600</f>
        <v>4.25</v>
      </c>
      <c r="D6" s="27">
        <f>'2013-JUL-13'!J34/3600</f>
        <v>2.8666666666666667</v>
      </c>
      <c r="E6" s="27">
        <f>'2013-JUL-13'!K34/3600</f>
        <v>0.25</v>
      </c>
      <c r="F6" s="27">
        <f>'2013-JUL-13'!L34/3600</f>
        <v>0</v>
      </c>
      <c r="G6" s="27">
        <f>'2013-JUL-13'!M34/3600</f>
        <v>0</v>
      </c>
      <c r="H6" s="27">
        <f>'2013-JUL-13'!N34/3600</f>
        <v>0</v>
      </c>
      <c r="I6" s="14"/>
      <c r="J6" s="1">
        <f t="shared" si="0"/>
        <v>7.7833333333333332</v>
      </c>
      <c r="K6" s="14"/>
    </row>
    <row r="7" spans="1:11">
      <c r="A7" s="10"/>
      <c r="H7"/>
      <c r="J7" s="1"/>
    </row>
    <row r="8" spans="1:11" ht="30">
      <c r="A8" s="10" t="s">
        <v>42</v>
      </c>
      <c r="B8" s="4">
        <f>SUM(B2:B6)</f>
        <v>0.41666666666666669</v>
      </c>
      <c r="C8" s="4">
        <f t="shared" ref="C8:H8" si="1">SUM(C2:C6)</f>
        <v>21.583333333333332</v>
      </c>
      <c r="D8" s="4">
        <f t="shared" si="1"/>
        <v>15.899999999999999</v>
      </c>
      <c r="E8" s="4">
        <f t="shared" si="1"/>
        <v>1.9166666666666665</v>
      </c>
      <c r="F8" s="4">
        <f t="shared" si="1"/>
        <v>0</v>
      </c>
      <c r="G8" s="4">
        <f t="shared" si="1"/>
        <v>0</v>
      </c>
      <c r="H8" s="4">
        <f t="shared" si="1"/>
        <v>0</v>
      </c>
      <c r="J8" s="1">
        <f>SUM(J2:J6)</f>
        <v>39.816666666666663</v>
      </c>
    </row>
    <row r="14" spans="1:11">
      <c r="B14"/>
      <c r="C14"/>
      <c r="D14" s="15"/>
      <c r="E14"/>
      <c r="F14"/>
      <c r="G14"/>
      <c r="H14"/>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workbookViewId="0">
      <selection activeCell="H37" sqref="H37"/>
    </sheetView>
  </sheetViews>
  <sheetFormatPr baseColWidth="10" defaultRowHeight="15" x14ac:dyDescent="0"/>
  <cols>
    <col min="1" max="1" width="10.83203125" style="21"/>
    <col min="2" max="3" width="10.83203125" style="18"/>
    <col min="4" max="4" width="10.83203125" style="19"/>
    <col min="5" max="5" width="11.33203125" style="19" bestFit="1" customWidth="1"/>
    <col min="6" max="6" width="10.83203125" style="18"/>
    <col min="7" max="7" width="10.83203125" style="21"/>
    <col min="8" max="14" width="10.83203125" style="19"/>
    <col min="15" max="15" width="11.83203125" style="19" bestFit="1" customWidth="1"/>
    <col min="16" max="16" width="10.83203125" style="19"/>
    <col min="17" max="17" width="11.1640625" style="19" bestFit="1" customWidth="1"/>
    <col min="18" max="16384" width="10.83203125" style="21"/>
  </cols>
  <sheetData>
    <row r="1" spans="1:17" s="16" customFormat="1">
      <c r="A1" s="16" t="s">
        <v>41</v>
      </c>
      <c r="B1" s="25" t="s">
        <v>4</v>
      </c>
      <c r="C1" s="25" t="s">
        <v>5</v>
      </c>
      <c r="D1" s="26" t="s">
        <v>6</v>
      </c>
      <c r="E1" s="26" t="s">
        <v>11</v>
      </c>
      <c r="F1" s="25" t="s">
        <v>7</v>
      </c>
      <c r="G1" s="16" t="s">
        <v>45</v>
      </c>
      <c r="H1" s="26" t="s">
        <v>12</v>
      </c>
      <c r="I1" s="26" t="s">
        <v>13</v>
      </c>
      <c r="J1" s="26" t="s">
        <v>14</v>
      </c>
      <c r="K1" s="26" t="s">
        <v>15</v>
      </c>
      <c r="L1" s="26" t="s">
        <v>16</v>
      </c>
      <c r="M1" s="26" t="s">
        <v>17</v>
      </c>
      <c r="N1" s="26" t="s">
        <v>18</v>
      </c>
      <c r="O1" s="26"/>
      <c r="P1" s="26"/>
      <c r="Q1" s="26"/>
    </row>
    <row r="2" spans="1:17">
      <c r="A2" s="21" t="s">
        <v>128</v>
      </c>
      <c r="B2" s="18">
        <f>'Summary JULY 2013'!M2</f>
        <v>0.875</v>
      </c>
      <c r="C2" s="18">
        <f>TIME(P2,Q2,0)</f>
        <v>0.87916666666666676</v>
      </c>
      <c r="D2" s="19">
        <v>300</v>
      </c>
      <c r="E2" s="19">
        <v>60</v>
      </c>
      <c r="F2" s="18">
        <f t="shared" ref="F2:F3" si="0">TIME(HOUR(B2),MINUTE(B2)+D2/120,0)</f>
        <v>0.87638888888888899</v>
      </c>
      <c r="G2" s="21" t="s">
        <v>76</v>
      </c>
      <c r="H2" s="19">
        <f t="shared" ref="H2:H3" si="1">IF(MID(A2,1,2)="RM",D2+E2,0)</f>
        <v>0</v>
      </c>
      <c r="I2" s="19">
        <f t="shared" ref="I2:I3" si="2">IF(MID(A2,1,2)="MP",0,IF(MID(A2,1,1)="M",D2+E2,0))</f>
        <v>0</v>
      </c>
      <c r="J2" s="19">
        <f t="shared" ref="J2:J3" si="3">IF(MID(A2,1,2)="KP",D2+E2,0)</f>
        <v>360</v>
      </c>
      <c r="K2" s="19">
        <f t="shared" ref="K2:K3" si="4">IF(MID(A2,1,2)="MP",D2+E2,0)</f>
        <v>0</v>
      </c>
      <c r="L2" s="19">
        <f t="shared" ref="L2:L3" si="5">IF(MID(A2,1,2)="OC",D2+E2,0)</f>
        <v>0</v>
      </c>
      <c r="M2" s="19">
        <f t="shared" ref="M2:M3" si="6">IF(MID(A2,1,2)="AS",D2+E2,0)</f>
        <v>0</v>
      </c>
      <c r="N2" s="19">
        <f t="shared" ref="N2:N3" si="7">IF(MID(A2,1,2)="IP",D2+E2,0)</f>
        <v>0</v>
      </c>
      <c r="O2" s="19">
        <f t="shared" ref="O2:O3" si="8">HOUR(B2)+(MINUTE(B2)+(D2+E2)/60)/60</f>
        <v>21.1</v>
      </c>
      <c r="P2" s="19">
        <f t="shared" ref="P2:P3" si="9">INT(O2)</f>
        <v>21</v>
      </c>
      <c r="Q2" s="19">
        <f t="shared" ref="Q2" si="10">ROUND(((O2-P2)*60),0)</f>
        <v>6</v>
      </c>
    </row>
    <row r="3" spans="1:17">
      <c r="A3" s="21" t="s">
        <v>128</v>
      </c>
      <c r="B3" s="18">
        <f>C2</f>
        <v>0.87916666666666676</v>
      </c>
      <c r="C3" s="18">
        <f>TIME(P3,Q3,0)</f>
        <v>0.8833333333333333</v>
      </c>
      <c r="D3" s="19">
        <v>300</v>
      </c>
      <c r="E3" s="19">
        <v>60</v>
      </c>
      <c r="F3" s="18">
        <f t="shared" si="0"/>
        <v>0.88055555555555554</v>
      </c>
      <c r="G3" s="21" t="s">
        <v>76</v>
      </c>
      <c r="H3" s="19">
        <f t="shared" si="1"/>
        <v>0</v>
      </c>
      <c r="I3" s="19">
        <f t="shared" si="2"/>
        <v>0</v>
      </c>
      <c r="J3" s="19">
        <f t="shared" si="3"/>
        <v>360</v>
      </c>
      <c r="K3" s="19">
        <f t="shared" si="4"/>
        <v>0</v>
      </c>
      <c r="L3" s="19">
        <f t="shared" si="5"/>
        <v>0</v>
      </c>
      <c r="M3" s="19">
        <f t="shared" si="6"/>
        <v>0</v>
      </c>
      <c r="N3" s="19">
        <f t="shared" si="7"/>
        <v>0</v>
      </c>
      <c r="O3" s="19">
        <f t="shared" si="8"/>
        <v>21.2</v>
      </c>
      <c r="P3" s="19">
        <f t="shared" si="9"/>
        <v>21</v>
      </c>
      <c r="Q3" s="19">
        <f t="shared" ref="Q3" si="11">ROUND(((O3-P3)*60),0)</f>
        <v>12</v>
      </c>
    </row>
    <row r="4" spans="1:17">
      <c r="A4" s="21" t="s">
        <v>128</v>
      </c>
      <c r="B4" s="18">
        <f t="shared" ref="B4:B32" si="12">C3</f>
        <v>0.8833333333333333</v>
      </c>
      <c r="C4" s="18">
        <f t="shared" ref="C4:C14" si="13">TIME(P4,Q4,0)</f>
        <v>0.89027777777777783</v>
      </c>
      <c r="D4" s="19">
        <v>300</v>
      </c>
      <c r="E4" s="19">
        <v>300</v>
      </c>
      <c r="F4" s="18">
        <f t="shared" ref="F4:F14" si="14">TIME(HOUR(B4),MINUTE(B4)+D4/120,0)</f>
        <v>0.8847222222222223</v>
      </c>
      <c r="G4" s="21" t="s">
        <v>76</v>
      </c>
      <c r="H4" s="19">
        <f t="shared" ref="H4:H14" si="15">IF(MID(A4,1,2)="RM",D4+E4,0)</f>
        <v>0</v>
      </c>
      <c r="I4" s="19">
        <f t="shared" ref="I4:I14" si="16">IF(MID(A4,1,2)="MP",0,IF(MID(A4,1,1)="M",D4+E4,0))</f>
        <v>0</v>
      </c>
      <c r="J4" s="19">
        <f t="shared" ref="J4:J14" si="17">IF(MID(A4,1,2)="KP",D4+E4,0)</f>
        <v>600</v>
      </c>
      <c r="K4" s="19">
        <f t="shared" ref="K4:K14" si="18">IF(MID(A4,1,2)="MP",D4+E4,0)</f>
        <v>0</v>
      </c>
      <c r="L4" s="19">
        <f t="shared" ref="L4:L14" si="19">IF(MID(A4,1,2)="OC",D4+E4,0)</f>
        <v>0</v>
      </c>
      <c r="M4" s="19">
        <f t="shared" ref="M4:M14" si="20">IF(MID(A4,1,2)="AS",D4+E4,0)</f>
        <v>0</v>
      </c>
      <c r="N4" s="19">
        <f t="shared" ref="N4:N14" si="21">IF(MID(A4,1,2)="IP",D4+E4,0)</f>
        <v>0</v>
      </c>
      <c r="O4" s="19">
        <f t="shared" ref="O4:O14" si="22">HOUR(B4)+(MINUTE(B4)+(D4+E4)/60)/60</f>
        <v>21.366666666666667</v>
      </c>
      <c r="P4" s="19">
        <f t="shared" ref="P4:P14" si="23">INT(O4)</f>
        <v>21</v>
      </c>
      <c r="Q4" s="19">
        <f t="shared" ref="Q4:Q14" si="24">ROUND(((O4-P4)*60),0)</f>
        <v>22</v>
      </c>
    </row>
    <row r="5" spans="1:17">
      <c r="A5" s="21" t="s">
        <v>129</v>
      </c>
      <c r="B5" s="18">
        <f t="shared" si="12"/>
        <v>0.89027777777777783</v>
      </c>
      <c r="C5" s="18">
        <f t="shared" si="13"/>
        <v>0.90069444444444446</v>
      </c>
      <c r="D5" s="19">
        <v>600</v>
      </c>
      <c r="E5" s="19">
        <v>300</v>
      </c>
      <c r="F5" s="18">
        <f t="shared" si="14"/>
        <v>0.89374999999999993</v>
      </c>
      <c r="H5" s="19">
        <f t="shared" si="15"/>
        <v>0</v>
      </c>
      <c r="I5" s="19">
        <f t="shared" si="16"/>
        <v>0</v>
      </c>
      <c r="J5" s="19">
        <f t="shared" si="17"/>
        <v>0</v>
      </c>
      <c r="K5" s="19">
        <f t="shared" si="18"/>
        <v>900</v>
      </c>
      <c r="L5" s="19">
        <f t="shared" si="19"/>
        <v>0</v>
      </c>
      <c r="M5" s="19">
        <f t="shared" si="20"/>
        <v>0</v>
      </c>
      <c r="N5" s="19">
        <f t="shared" si="21"/>
        <v>0</v>
      </c>
      <c r="O5" s="19">
        <f t="shared" si="22"/>
        <v>21.616666666666667</v>
      </c>
      <c r="P5" s="19">
        <f t="shared" si="23"/>
        <v>21</v>
      </c>
      <c r="Q5" s="19">
        <f t="shared" si="24"/>
        <v>37</v>
      </c>
    </row>
    <row r="6" spans="1:17">
      <c r="A6" s="21" t="s">
        <v>130</v>
      </c>
      <c r="B6" s="18">
        <f t="shared" si="12"/>
        <v>0.90069444444444446</v>
      </c>
      <c r="C6" s="18">
        <f t="shared" si="13"/>
        <v>0.9145833333333333</v>
      </c>
      <c r="D6" s="19">
        <v>900</v>
      </c>
      <c r="E6" s="19">
        <v>300</v>
      </c>
      <c r="F6" s="18">
        <f t="shared" si="14"/>
        <v>0.90555555555555556</v>
      </c>
      <c r="H6" s="19">
        <f t="shared" si="15"/>
        <v>0</v>
      </c>
      <c r="I6" s="19">
        <f t="shared" si="16"/>
        <v>0</v>
      </c>
      <c r="J6" s="19">
        <f t="shared" si="17"/>
        <v>0</v>
      </c>
      <c r="K6" s="19">
        <f t="shared" si="18"/>
        <v>1200</v>
      </c>
      <c r="L6" s="19">
        <f t="shared" si="19"/>
        <v>0</v>
      </c>
      <c r="M6" s="19">
        <f t="shared" si="20"/>
        <v>0</v>
      </c>
      <c r="N6" s="19">
        <f t="shared" si="21"/>
        <v>0</v>
      </c>
      <c r="O6" s="19">
        <f t="shared" si="22"/>
        <v>21.95</v>
      </c>
      <c r="P6" s="19">
        <f t="shared" si="23"/>
        <v>21</v>
      </c>
      <c r="Q6" s="19">
        <f t="shared" si="24"/>
        <v>57</v>
      </c>
    </row>
    <row r="7" spans="1:17">
      <c r="A7" s="21" t="s">
        <v>131</v>
      </c>
      <c r="B7" s="18">
        <f t="shared" si="12"/>
        <v>0.9145833333333333</v>
      </c>
      <c r="C7" s="18">
        <f t="shared" si="13"/>
        <v>0.92847222222222225</v>
      </c>
      <c r="D7" s="19">
        <v>900</v>
      </c>
      <c r="E7" s="19">
        <v>300</v>
      </c>
      <c r="F7" s="18">
        <f t="shared" si="14"/>
        <v>0.9194444444444444</v>
      </c>
      <c r="H7" s="19">
        <f t="shared" si="15"/>
        <v>0</v>
      </c>
      <c r="I7" s="19">
        <f t="shared" si="16"/>
        <v>0</v>
      </c>
      <c r="J7" s="19">
        <f t="shared" si="17"/>
        <v>1200</v>
      </c>
      <c r="K7" s="19">
        <f t="shared" si="18"/>
        <v>0</v>
      </c>
      <c r="L7" s="19">
        <f t="shared" si="19"/>
        <v>0</v>
      </c>
      <c r="M7" s="19">
        <f t="shared" si="20"/>
        <v>0</v>
      </c>
      <c r="N7" s="19">
        <f t="shared" si="21"/>
        <v>0</v>
      </c>
      <c r="O7" s="19">
        <f t="shared" si="22"/>
        <v>22.283333333333335</v>
      </c>
      <c r="P7" s="19">
        <f t="shared" si="23"/>
        <v>22</v>
      </c>
      <c r="Q7" s="19">
        <f t="shared" si="24"/>
        <v>17</v>
      </c>
    </row>
    <row r="8" spans="1:17">
      <c r="A8" s="21" t="s">
        <v>132</v>
      </c>
      <c r="B8" s="18">
        <f t="shared" si="12"/>
        <v>0.92847222222222225</v>
      </c>
      <c r="C8" s="18">
        <f t="shared" si="13"/>
        <v>0.94236111111111109</v>
      </c>
      <c r="D8" s="19">
        <v>900</v>
      </c>
      <c r="E8" s="19">
        <v>300</v>
      </c>
      <c r="F8" s="18">
        <f t="shared" si="14"/>
        <v>0.93333333333333324</v>
      </c>
      <c r="H8" s="19">
        <f t="shared" si="15"/>
        <v>0</v>
      </c>
      <c r="I8" s="19">
        <f t="shared" si="16"/>
        <v>0</v>
      </c>
      <c r="J8" s="19">
        <f t="shared" si="17"/>
        <v>1200</v>
      </c>
      <c r="K8" s="19">
        <f t="shared" si="18"/>
        <v>0</v>
      </c>
      <c r="L8" s="19">
        <f t="shared" si="19"/>
        <v>0</v>
      </c>
      <c r="M8" s="19">
        <f t="shared" si="20"/>
        <v>0</v>
      </c>
      <c r="N8" s="19">
        <f t="shared" si="21"/>
        <v>0</v>
      </c>
      <c r="O8" s="19">
        <f t="shared" si="22"/>
        <v>22.616666666666667</v>
      </c>
      <c r="P8" s="19">
        <f t="shared" si="23"/>
        <v>22</v>
      </c>
      <c r="Q8" s="19">
        <f t="shared" si="24"/>
        <v>37</v>
      </c>
    </row>
    <row r="9" spans="1:17">
      <c r="A9" s="21" t="s">
        <v>133</v>
      </c>
      <c r="B9" s="18">
        <f t="shared" si="12"/>
        <v>0.94236111111111109</v>
      </c>
      <c r="C9" s="18">
        <f t="shared" si="13"/>
        <v>0.95624999999999993</v>
      </c>
      <c r="D9" s="19">
        <v>900</v>
      </c>
      <c r="E9" s="19">
        <v>300</v>
      </c>
      <c r="F9" s="18">
        <f t="shared" si="14"/>
        <v>0.9472222222222223</v>
      </c>
      <c r="H9" s="19">
        <f t="shared" si="15"/>
        <v>0</v>
      </c>
      <c r="I9" s="19">
        <f t="shared" si="16"/>
        <v>0</v>
      </c>
      <c r="J9" s="19">
        <f t="shared" si="17"/>
        <v>1200</v>
      </c>
      <c r="K9" s="19">
        <f t="shared" si="18"/>
        <v>0</v>
      </c>
      <c r="L9" s="19">
        <f t="shared" si="19"/>
        <v>0</v>
      </c>
      <c r="M9" s="19">
        <f t="shared" si="20"/>
        <v>0</v>
      </c>
      <c r="N9" s="19">
        <f t="shared" si="21"/>
        <v>0</v>
      </c>
      <c r="O9" s="19">
        <f t="shared" si="22"/>
        <v>22.95</v>
      </c>
      <c r="P9" s="19">
        <f t="shared" si="23"/>
        <v>22</v>
      </c>
      <c r="Q9" s="19">
        <f t="shared" si="24"/>
        <v>57</v>
      </c>
    </row>
    <row r="10" spans="1:17">
      <c r="A10" s="21" t="s">
        <v>134</v>
      </c>
      <c r="B10" s="18">
        <f t="shared" si="12"/>
        <v>0.95624999999999993</v>
      </c>
      <c r="C10" s="18">
        <f t="shared" si="13"/>
        <v>0.97013888888888899</v>
      </c>
      <c r="D10" s="19">
        <v>900</v>
      </c>
      <c r="E10" s="19">
        <v>300</v>
      </c>
      <c r="F10" s="18">
        <f t="shared" si="14"/>
        <v>0.96111111111111114</v>
      </c>
      <c r="H10" s="19">
        <f t="shared" si="15"/>
        <v>0</v>
      </c>
      <c r="I10" s="19">
        <f t="shared" si="16"/>
        <v>0</v>
      </c>
      <c r="J10" s="19">
        <f t="shared" si="17"/>
        <v>1200</v>
      </c>
      <c r="K10" s="19">
        <f t="shared" si="18"/>
        <v>0</v>
      </c>
      <c r="L10" s="19">
        <f t="shared" si="19"/>
        <v>0</v>
      </c>
      <c r="M10" s="19">
        <f t="shared" si="20"/>
        <v>0</v>
      </c>
      <c r="N10" s="19">
        <f t="shared" si="21"/>
        <v>0</v>
      </c>
      <c r="O10" s="19">
        <f t="shared" si="22"/>
        <v>23.283333333333335</v>
      </c>
      <c r="P10" s="19">
        <f t="shared" si="23"/>
        <v>23</v>
      </c>
      <c r="Q10" s="19">
        <f t="shared" si="24"/>
        <v>17</v>
      </c>
    </row>
    <row r="11" spans="1:17">
      <c r="A11" s="21" t="s">
        <v>135</v>
      </c>
      <c r="B11" s="18">
        <f t="shared" si="12"/>
        <v>0.97013888888888899</v>
      </c>
      <c r="C11" s="18">
        <f t="shared" si="13"/>
        <v>0.98402777777777783</v>
      </c>
      <c r="D11" s="19">
        <v>900</v>
      </c>
      <c r="E11" s="19">
        <v>300</v>
      </c>
      <c r="F11" s="18">
        <f t="shared" si="14"/>
        <v>0.97499999999999998</v>
      </c>
      <c r="H11" s="19">
        <f t="shared" si="15"/>
        <v>0</v>
      </c>
      <c r="I11" s="19">
        <f t="shared" si="16"/>
        <v>1200</v>
      </c>
      <c r="J11" s="19">
        <f t="shared" si="17"/>
        <v>0</v>
      </c>
      <c r="K11" s="19">
        <f t="shared" si="18"/>
        <v>0</v>
      </c>
      <c r="L11" s="19">
        <f t="shared" si="19"/>
        <v>0</v>
      </c>
      <c r="M11" s="19">
        <f t="shared" si="20"/>
        <v>0</v>
      </c>
      <c r="N11" s="19">
        <f t="shared" si="21"/>
        <v>0</v>
      </c>
      <c r="O11" s="19">
        <f t="shared" si="22"/>
        <v>23.616666666666667</v>
      </c>
      <c r="P11" s="19">
        <f t="shared" si="23"/>
        <v>23</v>
      </c>
      <c r="Q11" s="19">
        <f t="shared" si="24"/>
        <v>37</v>
      </c>
    </row>
    <row r="12" spans="1:17">
      <c r="A12" s="21" t="s">
        <v>136</v>
      </c>
      <c r="B12" s="18">
        <f t="shared" si="12"/>
        <v>0.98402777777777783</v>
      </c>
      <c r="C12" s="18">
        <f t="shared" si="13"/>
        <v>0.99791666666666667</v>
      </c>
      <c r="D12" s="19">
        <v>900</v>
      </c>
      <c r="E12" s="19">
        <v>300</v>
      </c>
      <c r="F12" s="18">
        <f t="shared" si="14"/>
        <v>0.98888888888888893</v>
      </c>
      <c r="H12" s="19">
        <f t="shared" si="15"/>
        <v>0</v>
      </c>
      <c r="I12" s="19">
        <f t="shared" si="16"/>
        <v>1200</v>
      </c>
      <c r="J12" s="19">
        <f t="shared" si="17"/>
        <v>0</v>
      </c>
      <c r="K12" s="19">
        <f t="shared" si="18"/>
        <v>0</v>
      </c>
      <c r="L12" s="19">
        <f t="shared" si="19"/>
        <v>0</v>
      </c>
      <c r="M12" s="19">
        <f t="shared" si="20"/>
        <v>0</v>
      </c>
      <c r="N12" s="19">
        <f t="shared" si="21"/>
        <v>0</v>
      </c>
      <c r="O12" s="19">
        <f t="shared" si="22"/>
        <v>23.95</v>
      </c>
      <c r="P12" s="19">
        <f t="shared" si="23"/>
        <v>23</v>
      </c>
      <c r="Q12" s="19">
        <f t="shared" si="24"/>
        <v>57</v>
      </c>
    </row>
    <row r="13" spans="1:17">
      <c r="A13" s="21" t="s">
        <v>137</v>
      </c>
      <c r="B13" s="18">
        <f t="shared" si="12"/>
        <v>0.99791666666666667</v>
      </c>
      <c r="C13" s="18">
        <f t="shared" si="13"/>
        <v>1.1805555555555625E-2</v>
      </c>
      <c r="D13" s="19">
        <v>900</v>
      </c>
      <c r="E13" s="19">
        <v>300</v>
      </c>
      <c r="F13" s="18">
        <f t="shared" si="14"/>
        <v>2.7777777777777679E-3</v>
      </c>
      <c r="H13" s="19">
        <f t="shared" si="15"/>
        <v>0</v>
      </c>
      <c r="I13" s="19">
        <f t="shared" si="16"/>
        <v>1200</v>
      </c>
      <c r="J13" s="19">
        <f t="shared" si="17"/>
        <v>0</v>
      </c>
      <c r="K13" s="19">
        <f t="shared" si="18"/>
        <v>0</v>
      </c>
      <c r="L13" s="19">
        <f t="shared" si="19"/>
        <v>0</v>
      </c>
      <c r="M13" s="19">
        <f t="shared" si="20"/>
        <v>0</v>
      </c>
      <c r="N13" s="19">
        <f t="shared" si="21"/>
        <v>0</v>
      </c>
      <c r="O13" s="19">
        <f t="shared" si="22"/>
        <v>24.283333333333335</v>
      </c>
      <c r="P13" s="19">
        <f t="shared" si="23"/>
        <v>24</v>
      </c>
      <c r="Q13" s="19">
        <f t="shared" si="24"/>
        <v>17</v>
      </c>
    </row>
    <row r="14" spans="1:17">
      <c r="A14" s="21" t="s">
        <v>138</v>
      </c>
      <c r="B14" s="18">
        <f t="shared" si="12"/>
        <v>1.1805555555555625E-2</v>
      </c>
      <c r="C14" s="18">
        <f t="shared" si="13"/>
        <v>1.5972222222222224E-2</v>
      </c>
      <c r="D14" s="19">
        <v>300</v>
      </c>
      <c r="E14" s="19">
        <v>60</v>
      </c>
      <c r="F14" s="18">
        <f t="shared" si="14"/>
        <v>1.3194444444444444E-2</v>
      </c>
      <c r="H14" s="19">
        <f t="shared" si="15"/>
        <v>0</v>
      </c>
      <c r="I14" s="19">
        <f t="shared" si="16"/>
        <v>0</v>
      </c>
      <c r="J14" s="19">
        <f t="shared" si="17"/>
        <v>360</v>
      </c>
      <c r="K14" s="19">
        <f t="shared" si="18"/>
        <v>0</v>
      </c>
      <c r="L14" s="19">
        <f t="shared" si="19"/>
        <v>0</v>
      </c>
      <c r="M14" s="19">
        <f t="shared" si="20"/>
        <v>0</v>
      </c>
      <c r="N14" s="19">
        <f t="shared" si="21"/>
        <v>0</v>
      </c>
      <c r="O14" s="19">
        <f t="shared" si="22"/>
        <v>0.38333333333333336</v>
      </c>
      <c r="P14" s="19">
        <f t="shared" si="23"/>
        <v>0</v>
      </c>
      <c r="Q14" s="19">
        <f t="shared" si="24"/>
        <v>23</v>
      </c>
    </row>
    <row r="15" spans="1:17">
      <c r="A15" s="21" t="s">
        <v>138</v>
      </c>
      <c r="B15" s="18">
        <f t="shared" si="12"/>
        <v>1.5972222222222224E-2</v>
      </c>
      <c r="C15" s="18">
        <f t="shared" ref="C15:C26" si="25">TIME(P15,Q15,0)</f>
        <v>2.013888888888889E-2</v>
      </c>
      <c r="D15" s="19">
        <v>300</v>
      </c>
      <c r="E15" s="19">
        <v>60</v>
      </c>
      <c r="F15" s="18">
        <f t="shared" ref="F15:F26" si="26">TIME(HOUR(B15),MINUTE(B15)+D15/120,0)</f>
        <v>1.7361111111111112E-2</v>
      </c>
      <c r="H15" s="19">
        <f t="shared" ref="H15:H26" si="27">IF(MID(A15,1,2)="RM",D15+E15,0)</f>
        <v>0</v>
      </c>
      <c r="I15" s="19">
        <f t="shared" ref="I15:I26" si="28">IF(MID(A15,1,2)="MP",0,IF(MID(A15,1,1)="M",D15+E15,0))</f>
        <v>0</v>
      </c>
      <c r="J15" s="19">
        <f t="shared" ref="J15:J26" si="29">IF(MID(A15,1,2)="KP",D15+E15,0)</f>
        <v>360</v>
      </c>
      <c r="K15" s="19">
        <f t="shared" ref="K15:K26" si="30">IF(MID(A15,1,2)="MP",D15+E15,0)</f>
        <v>0</v>
      </c>
      <c r="L15" s="19">
        <f t="shared" ref="L15:L26" si="31">IF(MID(A15,1,2)="OC",D15+E15,0)</f>
        <v>0</v>
      </c>
      <c r="M15" s="19">
        <f t="shared" ref="M15:M26" si="32">IF(MID(A15,1,2)="AS",D15+E15,0)</f>
        <v>0</v>
      </c>
      <c r="N15" s="19">
        <f t="shared" ref="N15:N26" si="33">IF(MID(A15,1,2)="IP",D15+E15,0)</f>
        <v>0</v>
      </c>
      <c r="O15" s="19">
        <f t="shared" ref="O15:O26" si="34">HOUR(B15)+(MINUTE(B15)+(D15+E15)/60)/60</f>
        <v>0.48333333333333334</v>
      </c>
      <c r="P15" s="19">
        <f t="shared" ref="P15:P26" si="35">INT(O15)</f>
        <v>0</v>
      </c>
      <c r="Q15" s="19">
        <f t="shared" ref="Q15:Q26" si="36">ROUND(((O15-P15)*60),0)</f>
        <v>29</v>
      </c>
    </row>
    <row r="16" spans="1:17">
      <c r="A16" s="21" t="s">
        <v>138</v>
      </c>
      <c r="B16" s="18">
        <f t="shared" si="12"/>
        <v>2.013888888888889E-2</v>
      </c>
      <c r="C16" s="18">
        <f t="shared" si="25"/>
        <v>2.7083333333333334E-2</v>
      </c>
      <c r="D16" s="19">
        <v>300</v>
      </c>
      <c r="E16" s="19">
        <v>300</v>
      </c>
      <c r="F16" s="18">
        <f t="shared" si="26"/>
        <v>2.1527777777777781E-2</v>
      </c>
      <c r="H16" s="19">
        <f t="shared" si="27"/>
        <v>0</v>
      </c>
      <c r="I16" s="19">
        <f t="shared" si="28"/>
        <v>0</v>
      </c>
      <c r="J16" s="19">
        <f t="shared" si="29"/>
        <v>600</v>
      </c>
      <c r="K16" s="19">
        <f t="shared" si="30"/>
        <v>0</v>
      </c>
      <c r="L16" s="19">
        <f t="shared" si="31"/>
        <v>0</v>
      </c>
      <c r="M16" s="19">
        <f t="shared" si="32"/>
        <v>0</v>
      </c>
      <c r="N16" s="19">
        <f t="shared" si="33"/>
        <v>0</v>
      </c>
      <c r="O16" s="19">
        <f t="shared" si="34"/>
        <v>0.65</v>
      </c>
      <c r="P16" s="19">
        <f t="shared" si="35"/>
        <v>0</v>
      </c>
      <c r="Q16" s="19">
        <f t="shared" si="36"/>
        <v>39</v>
      </c>
    </row>
    <row r="17" spans="1:17">
      <c r="A17" s="21" t="s">
        <v>139</v>
      </c>
      <c r="B17" s="18">
        <f t="shared" si="12"/>
        <v>2.7083333333333334E-2</v>
      </c>
      <c r="C17" s="18">
        <f t="shared" si="25"/>
        <v>3.125E-2</v>
      </c>
      <c r="D17" s="19">
        <v>300</v>
      </c>
      <c r="E17" s="19">
        <v>60</v>
      </c>
      <c r="F17" s="18">
        <f t="shared" si="26"/>
        <v>2.8472222222222222E-2</v>
      </c>
      <c r="H17" s="19">
        <f t="shared" si="27"/>
        <v>0</v>
      </c>
      <c r="I17" s="19">
        <f t="shared" si="28"/>
        <v>0</v>
      </c>
      <c r="J17" s="19">
        <f t="shared" si="29"/>
        <v>360</v>
      </c>
      <c r="K17" s="19">
        <f t="shared" si="30"/>
        <v>0</v>
      </c>
      <c r="L17" s="19">
        <f t="shared" si="31"/>
        <v>0</v>
      </c>
      <c r="M17" s="19">
        <f t="shared" si="32"/>
        <v>0</v>
      </c>
      <c r="N17" s="19">
        <f t="shared" si="33"/>
        <v>0</v>
      </c>
      <c r="O17" s="19">
        <f t="shared" si="34"/>
        <v>0.75</v>
      </c>
      <c r="P17" s="19">
        <f t="shared" si="35"/>
        <v>0</v>
      </c>
      <c r="Q17" s="19">
        <f t="shared" si="36"/>
        <v>45</v>
      </c>
    </row>
    <row r="18" spans="1:17">
      <c r="A18" s="21" t="s">
        <v>139</v>
      </c>
      <c r="B18" s="18">
        <f t="shared" si="12"/>
        <v>3.125E-2</v>
      </c>
      <c r="C18" s="18">
        <f t="shared" si="25"/>
        <v>3.5416666666666666E-2</v>
      </c>
      <c r="D18" s="19">
        <v>300</v>
      </c>
      <c r="E18" s="19">
        <v>60</v>
      </c>
      <c r="F18" s="18">
        <f t="shared" si="26"/>
        <v>3.2638888888888891E-2</v>
      </c>
      <c r="H18" s="19">
        <f t="shared" si="27"/>
        <v>0</v>
      </c>
      <c r="I18" s="19">
        <f t="shared" si="28"/>
        <v>0</v>
      </c>
      <c r="J18" s="19">
        <f t="shared" si="29"/>
        <v>360</v>
      </c>
      <c r="K18" s="19">
        <f t="shared" si="30"/>
        <v>0</v>
      </c>
      <c r="L18" s="19">
        <f t="shared" si="31"/>
        <v>0</v>
      </c>
      <c r="M18" s="19">
        <f t="shared" si="32"/>
        <v>0</v>
      </c>
      <c r="N18" s="19">
        <f t="shared" si="33"/>
        <v>0</v>
      </c>
      <c r="O18" s="19">
        <f t="shared" si="34"/>
        <v>0.85</v>
      </c>
      <c r="P18" s="19">
        <f t="shared" si="35"/>
        <v>0</v>
      </c>
      <c r="Q18" s="19">
        <f t="shared" si="36"/>
        <v>51</v>
      </c>
    </row>
    <row r="19" spans="1:17">
      <c r="A19" s="21" t="s">
        <v>139</v>
      </c>
      <c r="B19" s="18">
        <f t="shared" si="12"/>
        <v>3.5416666666666666E-2</v>
      </c>
      <c r="C19" s="18">
        <f t="shared" si="25"/>
        <v>4.2361111111111106E-2</v>
      </c>
      <c r="D19" s="19">
        <v>300</v>
      </c>
      <c r="E19" s="19">
        <v>300</v>
      </c>
      <c r="F19" s="18">
        <f t="shared" si="26"/>
        <v>3.6805555555555557E-2</v>
      </c>
      <c r="H19" s="19">
        <f t="shared" si="27"/>
        <v>0</v>
      </c>
      <c r="I19" s="19">
        <f t="shared" si="28"/>
        <v>0</v>
      </c>
      <c r="J19" s="19">
        <f t="shared" si="29"/>
        <v>600</v>
      </c>
      <c r="K19" s="19">
        <f t="shared" si="30"/>
        <v>0</v>
      </c>
      <c r="L19" s="19">
        <f t="shared" si="31"/>
        <v>0</v>
      </c>
      <c r="M19" s="19">
        <f t="shared" si="32"/>
        <v>0</v>
      </c>
      <c r="N19" s="19">
        <f t="shared" si="33"/>
        <v>0</v>
      </c>
      <c r="O19" s="19">
        <f t="shared" si="34"/>
        <v>1.0166666666666666</v>
      </c>
      <c r="P19" s="19">
        <f t="shared" si="35"/>
        <v>1</v>
      </c>
      <c r="Q19" s="19">
        <f t="shared" si="36"/>
        <v>1</v>
      </c>
    </row>
    <row r="20" spans="1:17">
      <c r="A20" s="21" t="s">
        <v>140</v>
      </c>
      <c r="B20" s="18">
        <f t="shared" si="12"/>
        <v>4.2361111111111106E-2</v>
      </c>
      <c r="C20" s="18">
        <f t="shared" si="25"/>
        <v>4.9305555555555554E-2</v>
      </c>
      <c r="D20" s="19">
        <v>300</v>
      </c>
      <c r="E20" s="19">
        <v>300</v>
      </c>
      <c r="F20" s="18">
        <f t="shared" si="26"/>
        <v>4.3750000000000004E-2</v>
      </c>
      <c r="H20" s="19">
        <f t="shared" si="27"/>
        <v>0</v>
      </c>
      <c r="I20" s="19">
        <f t="shared" si="28"/>
        <v>0</v>
      </c>
      <c r="J20" s="19">
        <f t="shared" si="29"/>
        <v>600</v>
      </c>
      <c r="K20" s="19">
        <f t="shared" si="30"/>
        <v>0</v>
      </c>
      <c r="L20" s="19">
        <f t="shared" si="31"/>
        <v>0</v>
      </c>
      <c r="M20" s="19">
        <f t="shared" si="32"/>
        <v>0</v>
      </c>
      <c r="N20" s="19">
        <f t="shared" si="33"/>
        <v>0</v>
      </c>
      <c r="O20" s="19">
        <f t="shared" si="34"/>
        <v>1.1833333333333333</v>
      </c>
      <c r="P20" s="19">
        <f t="shared" si="35"/>
        <v>1</v>
      </c>
      <c r="Q20" s="19">
        <f t="shared" si="36"/>
        <v>11</v>
      </c>
    </row>
    <row r="21" spans="1:17">
      <c r="A21" s="21" t="s">
        <v>140</v>
      </c>
      <c r="B21" s="18">
        <f t="shared" si="12"/>
        <v>4.9305555555555554E-2</v>
      </c>
      <c r="C21" s="18">
        <f t="shared" si="25"/>
        <v>5.6250000000000001E-2</v>
      </c>
      <c r="D21" s="19">
        <v>300</v>
      </c>
      <c r="E21" s="19">
        <v>300</v>
      </c>
      <c r="F21" s="18">
        <f t="shared" si="26"/>
        <v>5.0694444444444452E-2</v>
      </c>
      <c r="H21" s="19">
        <f t="shared" si="27"/>
        <v>0</v>
      </c>
      <c r="I21" s="19">
        <f t="shared" si="28"/>
        <v>0</v>
      </c>
      <c r="J21" s="19">
        <f t="shared" si="29"/>
        <v>600</v>
      </c>
      <c r="K21" s="19">
        <f t="shared" si="30"/>
        <v>0</v>
      </c>
      <c r="L21" s="19">
        <f t="shared" si="31"/>
        <v>0</v>
      </c>
      <c r="M21" s="19">
        <f t="shared" si="32"/>
        <v>0</v>
      </c>
      <c r="N21" s="19">
        <f t="shared" si="33"/>
        <v>0</v>
      </c>
      <c r="O21" s="19">
        <f t="shared" si="34"/>
        <v>1.35</v>
      </c>
      <c r="P21" s="19">
        <f t="shared" si="35"/>
        <v>1</v>
      </c>
      <c r="Q21" s="19">
        <f t="shared" si="36"/>
        <v>21</v>
      </c>
    </row>
    <row r="22" spans="1:17">
      <c r="A22" s="21" t="s">
        <v>141</v>
      </c>
      <c r="B22" s="18">
        <f t="shared" si="12"/>
        <v>5.6250000000000001E-2</v>
      </c>
      <c r="C22" s="18">
        <f t="shared" si="25"/>
        <v>7.013888888888889E-2</v>
      </c>
      <c r="D22" s="19">
        <v>900</v>
      </c>
      <c r="E22" s="19">
        <v>300</v>
      </c>
      <c r="F22" s="18">
        <f t="shared" si="26"/>
        <v>6.1111111111111116E-2</v>
      </c>
      <c r="H22" s="19">
        <f t="shared" si="27"/>
        <v>0</v>
      </c>
      <c r="I22" s="19">
        <f t="shared" si="28"/>
        <v>0</v>
      </c>
      <c r="J22" s="19">
        <f t="shared" si="29"/>
        <v>1200</v>
      </c>
      <c r="K22" s="19">
        <f t="shared" si="30"/>
        <v>0</v>
      </c>
      <c r="L22" s="19">
        <f t="shared" si="31"/>
        <v>0</v>
      </c>
      <c r="M22" s="19">
        <f t="shared" si="32"/>
        <v>0</v>
      </c>
      <c r="N22" s="19">
        <f t="shared" si="33"/>
        <v>0</v>
      </c>
      <c r="O22" s="19">
        <f t="shared" si="34"/>
        <v>1.6833333333333333</v>
      </c>
      <c r="P22" s="19">
        <f t="shared" si="35"/>
        <v>1</v>
      </c>
      <c r="Q22" s="19">
        <f t="shared" si="36"/>
        <v>41</v>
      </c>
    </row>
    <row r="23" spans="1:17">
      <c r="A23" s="21" t="s">
        <v>142</v>
      </c>
      <c r="B23" s="18">
        <f t="shared" si="12"/>
        <v>7.013888888888889E-2</v>
      </c>
      <c r="C23" s="18">
        <f t="shared" si="25"/>
        <v>8.4027777777777771E-2</v>
      </c>
      <c r="D23" s="19">
        <v>900</v>
      </c>
      <c r="E23" s="19">
        <v>300</v>
      </c>
      <c r="F23" s="18">
        <f t="shared" si="26"/>
        <v>7.4999999999999997E-2</v>
      </c>
      <c r="H23" s="19">
        <f t="shared" si="27"/>
        <v>0</v>
      </c>
      <c r="I23" s="19">
        <f t="shared" si="28"/>
        <v>1200</v>
      </c>
      <c r="J23" s="19">
        <f t="shared" si="29"/>
        <v>0</v>
      </c>
      <c r="K23" s="19">
        <f t="shared" si="30"/>
        <v>0</v>
      </c>
      <c r="L23" s="19">
        <f t="shared" si="31"/>
        <v>0</v>
      </c>
      <c r="M23" s="19">
        <f t="shared" si="32"/>
        <v>0</v>
      </c>
      <c r="N23" s="19">
        <f t="shared" si="33"/>
        <v>0</v>
      </c>
      <c r="O23" s="19">
        <f t="shared" si="34"/>
        <v>2.0166666666666666</v>
      </c>
      <c r="P23" s="19">
        <f t="shared" si="35"/>
        <v>2</v>
      </c>
      <c r="Q23" s="19">
        <f t="shared" si="36"/>
        <v>1</v>
      </c>
    </row>
    <row r="24" spans="1:17">
      <c r="A24" s="21" t="s">
        <v>143</v>
      </c>
      <c r="B24" s="18">
        <f t="shared" si="12"/>
        <v>8.4027777777777771E-2</v>
      </c>
      <c r="C24" s="18">
        <f t="shared" si="25"/>
        <v>9.7916666666666666E-2</v>
      </c>
      <c r="D24" s="19">
        <v>900</v>
      </c>
      <c r="E24" s="19">
        <v>300</v>
      </c>
      <c r="F24" s="18">
        <f t="shared" si="26"/>
        <v>8.8888888888888892E-2</v>
      </c>
      <c r="H24" s="19">
        <f t="shared" si="27"/>
        <v>0</v>
      </c>
      <c r="I24" s="19">
        <f t="shared" si="28"/>
        <v>1200</v>
      </c>
      <c r="J24" s="19">
        <f t="shared" si="29"/>
        <v>0</v>
      </c>
      <c r="K24" s="19">
        <f t="shared" si="30"/>
        <v>0</v>
      </c>
      <c r="L24" s="19">
        <f t="shared" si="31"/>
        <v>0</v>
      </c>
      <c r="M24" s="19">
        <f t="shared" si="32"/>
        <v>0</v>
      </c>
      <c r="N24" s="19">
        <f t="shared" si="33"/>
        <v>0</v>
      </c>
      <c r="O24" s="19">
        <f t="shared" si="34"/>
        <v>2.35</v>
      </c>
      <c r="P24" s="19">
        <f t="shared" si="35"/>
        <v>2</v>
      </c>
      <c r="Q24" s="19">
        <f t="shared" si="36"/>
        <v>21</v>
      </c>
    </row>
    <row r="25" spans="1:17">
      <c r="A25" s="21" t="s">
        <v>144</v>
      </c>
      <c r="B25" s="18">
        <f t="shared" si="12"/>
        <v>9.7916666666666666E-2</v>
      </c>
      <c r="C25" s="18">
        <f t="shared" si="25"/>
        <v>0.11180555555555556</v>
      </c>
      <c r="D25" s="19">
        <v>900</v>
      </c>
      <c r="E25" s="19">
        <v>300</v>
      </c>
      <c r="F25" s="18">
        <f t="shared" si="26"/>
        <v>0.10277777777777779</v>
      </c>
      <c r="H25" s="19">
        <f t="shared" si="27"/>
        <v>0</v>
      </c>
      <c r="I25" s="19">
        <f t="shared" si="28"/>
        <v>1200</v>
      </c>
      <c r="J25" s="19">
        <f t="shared" si="29"/>
        <v>0</v>
      </c>
      <c r="K25" s="19">
        <f t="shared" si="30"/>
        <v>0</v>
      </c>
      <c r="L25" s="19">
        <f t="shared" si="31"/>
        <v>0</v>
      </c>
      <c r="M25" s="19">
        <f t="shared" si="32"/>
        <v>0</v>
      </c>
      <c r="N25" s="19">
        <f t="shared" si="33"/>
        <v>0</v>
      </c>
      <c r="O25" s="19">
        <f t="shared" si="34"/>
        <v>2.6833333333333336</v>
      </c>
      <c r="P25" s="19">
        <f t="shared" si="35"/>
        <v>2</v>
      </c>
      <c r="Q25" s="19">
        <f t="shared" si="36"/>
        <v>41</v>
      </c>
    </row>
    <row r="26" spans="1:17">
      <c r="A26" s="21" t="s">
        <v>145</v>
      </c>
      <c r="B26" s="18">
        <f t="shared" si="12"/>
        <v>0.11180555555555556</v>
      </c>
      <c r="C26" s="18">
        <f t="shared" si="25"/>
        <v>0.11875000000000001</v>
      </c>
      <c r="D26" s="19">
        <v>300</v>
      </c>
      <c r="E26" s="19">
        <v>300</v>
      </c>
      <c r="F26" s="18">
        <f t="shared" si="26"/>
        <v>0.11319444444444444</v>
      </c>
      <c r="H26" s="19">
        <f t="shared" si="27"/>
        <v>0</v>
      </c>
      <c r="I26" s="19">
        <f t="shared" si="28"/>
        <v>0</v>
      </c>
      <c r="J26" s="19">
        <f t="shared" si="29"/>
        <v>600</v>
      </c>
      <c r="K26" s="19">
        <f t="shared" si="30"/>
        <v>0</v>
      </c>
      <c r="L26" s="19">
        <f t="shared" si="31"/>
        <v>0</v>
      </c>
      <c r="M26" s="19">
        <f t="shared" si="32"/>
        <v>0</v>
      </c>
      <c r="N26" s="19">
        <f t="shared" si="33"/>
        <v>0</v>
      </c>
      <c r="O26" s="19">
        <f t="shared" si="34"/>
        <v>2.85</v>
      </c>
      <c r="P26" s="19">
        <f t="shared" si="35"/>
        <v>2</v>
      </c>
      <c r="Q26" s="19">
        <f t="shared" si="36"/>
        <v>51</v>
      </c>
    </row>
    <row r="27" spans="1:17">
      <c r="A27" s="21" t="s">
        <v>145</v>
      </c>
      <c r="B27" s="18">
        <f t="shared" si="12"/>
        <v>0.11875000000000001</v>
      </c>
      <c r="C27" s="18">
        <f t="shared" ref="C27:C33" si="37">TIME(P27,Q27,0)</f>
        <v>0.12291666666666667</v>
      </c>
      <c r="D27" s="19">
        <v>300</v>
      </c>
      <c r="E27" s="19">
        <v>60</v>
      </c>
      <c r="F27" s="18">
        <f t="shared" ref="F27:F33" si="38">TIME(HOUR(B27),MINUTE(B27)+D27/120,0)</f>
        <v>0.12013888888888889</v>
      </c>
      <c r="H27" s="19">
        <f t="shared" ref="H27:H33" si="39">IF(MID(A27,1,2)="RM",D27+E27,0)</f>
        <v>0</v>
      </c>
      <c r="I27" s="19">
        <f t="shared" ref="I27:I33" si="40">IF(MID(A27,1,2)="MP",0,IF(MID(A27,1,1)="M",D27+E27,0))</f>
        <v>0</v>
      </c>
      <c r="J27" s="19">
        <f t="shared" ref="J27:J33" si="41">IF(MID(A27,1,2)="KP",D27+E27,0)</f>
        <v>360</v>
      </c>
      <c r="K27" s="19">
        <f t="shared" ref="K27:K33" si="42">IF(MID(A27,1,2)="MP",D27+E27,0)</f>
        <v>0</v>
      </c>
      <c r="L27" s="19">
        <f t="shared" ref="L27:L33" si="43">IF(MID(A27,1,2)="OC",D27+E27,0)</f>
        <v>0</v>
      </c>
      <c r="M27" s="19">
        <f t="shared" ref="M27:M33" si="44">IF(MID(A27,1,2)="AS",D27+E27,0)</f>
        <v>0</v>
      </c>
      <c r="N27" s="19">
        <f t="shared" ref="N27:N33" si="45">IF(MID(A27,1,2)="IP",D27+E27,0)</f>
        <v>0</v>
      </c>
      <c r="O27" s="19">
        <f t="shared" ref="O27:O33" si="46">HOUR(B27)+(MINUTE(B27)+(D27+E27)/60)/60</f>
        <v>2.95</v>
      </c>
      <c r="P27" s="19">
        <f t="shared" ref="P27:P33" si="47">INT(O27)</f>
        <v>2</v>
      </c>
      <c r="Q27" s="19">
        <f t="shared" ref="Q27:Q33" si="48">ROUND(((O27-P27)*60),0)</f>
        <v>57</v>
      </c>
    </row>
    <row r="28" spans="1:17">
      <c r="A28" s="21" t="s">
        <v>146</v>
      </c>
      <c r="B28" s="18">
        <f t="shared" si="12"/>
        <v>0.12291666666666667</v>
      </c>
      <c r="C28" s="18">
        <f t="shared" si="37"/>
        <v>0.13680555555555554</v>
      </c>
      <c r="D28" s="19">
        <v>900</v>
      </c>
      <c r="E28" s="19">
        <v>300</v>
      </c>
      <c r="F28" s="18">
        <f t="shared" si="38"/>
        <v>0.12777777777777777</v>
      </c>
      <c r="H28" s="19">
        <f t="shared" si="39"/>
        <v>0</v>
      </c>
      <c r="I28" s="19">
        <f t="shared" si="40"/>
        <v>1200</v>
      </c>
      <c r="J28" s="19">
        <f t="shared" si="41"/>
        <v>0</v>
      </c>
      <c r="K28" s="19">
        <f t="shared" si="42"/>
        <v>0</v>
      </c>
      <c r="L28" s="19">
        <f t="shared" si="43"/>
        <v>0</v>
      </c>
      <c r="M28" s="19">
        <f t="shared" si="44"/>
        <v>0</v>
      </c>
      <c r="N28" s="19">
        <f t="shared" si="45"/>
        <v>0</v>
      </c>
      <c r="O28" s="19">
        <f t="shared" si="46"/>
        <v>3.2833333333333332</v>
      </c>
      <c r="P28" s="19">
        <f t="shared" si="47"/>
        <v>3</v>
      </c>
      <c r="Q28" s="19">
        <f t="shared" si="48"/>
        <v>17</v>
      </c>
    </row>
    <row r="29" spans="1:17">
      <c r="A29" s="21" t="s">
        <v>147</v>
      </c>
      <c r="B29" s="18">
        <f t="shared" si="12"/>
        <v>0.13680555555555554</v>
      </c>
      <c r="C29" s="18">
        <f t="shared" si="37"/>
        <v>0.15069444444444444</v>
      </c>
      <c r="D29" s="19">
        <v>900</v>
      </c>
      <c r="E29" s="19">
        <v>300</v>
      </c>
      <c r="F29" s="18">
        <f t="shared" si="38"/>
        <v>0.14166666666666666</v>
      </c>
      <c r="H29" s="19">
        <f t="shared" si="39"/>
        <v>0</v>
      </c>
      <c r="I29" s="19">
        <f t="shared" si="40"/>
        <v>1200</v>
      </c>
      <c r="J29" s="19">
        <f t="shared" si="41"/>
        <v>0</v>
      </c>
      <c r="K29" s="19">
        <f t="shared" si="42"/>
        <v>0</v>
      </c>
      <c r="L29" s="19">
        <f t="shared" si="43"/>
        <v>0</v>
      </c>
      <c r="M29" s="19">
        <f t="shared" si="44"/>
        <v>0</v>
      </c>
      <c r="N29" s="19">
        <f t="shared" si="45"/>
        <v>0</v>
      </c>
      <c r="O29" s="19">
        <f t="shared" si="46"/>
        <v>3.6166666666666667</v>
      </c>
      <c r="P29" s="19">
        <f t="shared" si="47"/>
        <v>3</v>
      </c>
      <c r="Q29" s="19">
        <f t="shared" si="48"/>
        <v>37</v>
      </c>
    </row>
    <row r="30" spans="1:17">
      <c r="A30" s="21" t="s">
        <v>148</v>
      </c>
      <c r="B30" s="18">
        <f t="shared" si="12"/>
        <v>0.15069444444444444</v>
      </c>
      <c r="C30" s="18">
        <f t="shared" si="37"/>
        <v>0.16458333333333333</v>
      </c>
      <c r="D30" s="19">
        <v>900</v>
      </c>
      <c r="E30" s="19">
        <v>300</v>
      </c>
      <c r="F30" s="18">
        <f t="shared" si="38"/>
        <v>0.15555555555555556</v>
      </c>
      <c r="H30" s="19">
        <f t="shared" si="39"/>
        <v>0</v>
      </c>
      <c r="I30" s="19">
        <f t="shared" si="40"/>
        <v>1200</v>
      </c>
      <c r="J30" s="19">
        <f t="shared" si="41"/>
        <v>0</v>
      </c>
      <c r="K30" s="19">
        <f t="shared" si="42"/>
        <v>0</v>
      </c>
      <c r="L30" s="19">
        <f t="shared" si="43"/>
        <v>0</v>
      </c>
      <c r="M30" s="19">
        <f t="shared" si="44"/>
        <v>0</v>
      </c>
      <c r="N30" s="19">
        <f t="shared" si="45"/>
        <v>0</v>
      </c>
      <c r="O30" s="19">
        <f t="shared" si="46"/>
        <v>3.95</v>
      </c>
      <c r="P30" s="19">
        <f t="shared" si="47"/>
        <v>3</v>
      </c>
      <c r="Q30" s="19">
        <f t="shared" si="48"/>
        <v>57</v>
      </c>
    </row>
    <row r="31" spans="1:17">
      <c r="A31" s="21" t="s">
        <v>149</v>
      </c>
      <c r="B31" s="18">
        <f t="shared" si="12"/>
        <v>0.16458333333333333</v>
      </c>
      <c r="C31" s="18">
        <f t="shared" si="37"/>
        <v>0.17847222222222223</v>
      </c>
      <c r="D31" s="19">
        <v>900</v>
      </c>
      <c r="E31" s="19">
        <v>300</v>
      </c>
      <c r="F31" s="18">
        <f t="shared" si="38"/>
        <v>0.16944444444444443</v>
      </c>
      <c r="H31" s="19">
        <f t="shared" si="39"/>
        <v>0</v>
      </c>
      <c r="I31" s="19">
        <f t="shared" si="40"/>
        <v>1200</v>
      </c>
      <c r="J31" s="19">
        <f t="shared" si="41"/>
        <v>0</v>
      </c>
      <c r="K31" s="19">
        <f t="shared" si="42"/>
        <v>0</v>
      </c>
      <c r="L31" s="19">
        <f t="shared" si="43"/>
        <v>0</v>
      </c>
      <c r="M31" s="19">
        <f t="shared" si="44"/>
        <v>0</v>
      </c>
      <c r="N31" s="19">
        <f t="shared" si="45"/>
        <v>0</v>
      </c>
      <c r="O31" s="19">
        <f t="shared" si="46"/>
        <v>4.2833333333333332</v>
      </c>
      <c r="P31" s="19">
        <f t="shared" si="47"/>
        <v>4</v>
      </c>
      <c r="Q31" s="19">
        <f t="shared" si="48"/>
        <v>17</v>
      </c>
    </row>
    <row r="32" spans="1:17">
      <c r="A32" s="21" t="s">
        <v>150</v>
      </c>
      <c r="B32" s="18">
        <f t="shared" si="12"/>
        <v>0.17847222222222223</v>
      </c>
      <c r="C32" s="18">
        <f t="shared" si="37"/>
        <v>0.19236111111111112</v>
      </c>
      <c r="D32" s="19">
        <v>900</v>
      </c>
      <c r="E32" s="19">
        <v>300</v>
      </c>
      <c r="F32" s="18">
        <f t="shared" si="38"/>
        <v>0.18333333333333335</v>
      </c>
      <c r="H32" s="19">
        <f t="shared" si="39"/>
        <v>0</v>
      </c>
      <c r="I32" s="19">
        <f t="shared" si="40"/>
        <v>1200</v>
      </c>
      <c r="J32" s="19">
        <f t="shared" si="41"/>
        <v>0</v>
      </c>
      <c r="K32" s="19">
        <f t="shared" si="42"/>
        <v>0</v>
      </c>
      <c r="L32" s="19">
        <f t="shared" si="43"/>
        <v>0</v>
      </c>
      <c r="M32" s="19">
        <f t="shared" si="44"/>
        <v>0</v>
      </c>
      <c r="N32" s="19">
        <f t="shared" si="45"/>
        <v>0</v>
      </c>
      <c r="O32" s="19">
        <f t="shared" si="46"/>
        <v>4.6166666666666671</v>
      </c>
      <c r="P32" s="19">
        <f t="shared" si="47"/>
        <v>4</v>
      </c>
      <c r="Q32" s="19">
        <f t="shared" si="48"/>
        <v>37</v>
      </c>
    </row>
    <row r="33" spans="1:17">
      <c r="A33" s="21" t="s">
        <v>174</v>
      </c>
      <c r="B33" s="18">
        <f>C32</f>
        <v>0.19236111111111112</v>
      </c>
      <c r="C33" s="18">
        <f t="shared" si="37"/>
        <v>0.20625000000000002</v>
      </c>
      <c r="D33" s="19">
        <v>900</v>
      </c>
      <c r="E33" s="19">
        <v>300</v>
      </c>
      <c r="F33" s="18">
        <f t="shared" si="38"/>
        <v>0.19722222222222222</v>
      </c>
      <c r="H33" s="19">
        <f t="shared" si="39"/>
        <v>0</v>
      </c>
      <c r="I33" s="19">
        <f t="shared" si="40"/>
        <v>1200</v>
      </c>
      <c r="J33" s="19">
        <f t="shared" si="41"/>
        <v>0</v>
      </c>
      <c r="K33" s="19">
        <f t="shared" si="42"/>
        <v>0</v>
      </c>
      <c r="L33" s="19">
        <f t="shared" si="43"/>
        <v>0</v>
      </c>
      <c r="M33" s="19">
        <f t="shared" si="44"/>
        <v>0</v>
      </c>
      <c r="N33" s="19">
        <f t="shared" si="45"/>
        <v>0</v>
      </c>
      <c r="O33" s="19">
        <f t="shared" si="46"/>
        <v>4.95</v>
      </c>
      <c r="P33" s="19">
        <f t="shared" si="47"/>
        <v>4</v>
      </c>
      <c r="Q33" s="19">
        <f t="shared" si="48"/>
        <v>57</v>
      </c>
    </row>
    <row r="34" spans="1:17">
      <c r="A34" s="21" t="s">
        <v>175</v>
      </c>
      <c r="B34" s="18">
        <f t="shared" ref="B34:B35" si="49">C33</f>
        <v>0.20625000000000002</v>
      </c>
      <c r="C34" s="18">
        <f t="shared" ref="C34:C35" si="50">TIME(P34,Q34,0)</f>
        <v>0.22013888888888888</v>
      </c>
      <c r="D34" s="19">
        <v>900</v>
      </c>
      <c r="E34" s="19">
        <v>300</v>
      </c>
      <c r="F34" s="18">
        <f t="shared" ref="F34:F35" si="51">TIME(HOUR(B34),MINUTE(B34)+D34/120,0)</f>
        <v>0.21111111111111111</v>
      </c>
      <c r="H34" s="19">
        <f t="shared" ref="H34:H35" si="52">IF(MID(A34,1,2)="RM",D34+E34,0)</f>
        <v>0</v>
      </c>
      <c r="I34" s="19">
        <f t="shared" ref="I34:I35" si="53">IF(MID(A34,1,2)="MP",0,IF(MID(A34,1,1)="M",D34+E34,0))</f>
        <v>1200</v>
      </c>
      <c r="J34" s="19">
        <f t="shared" ref="J34:J35" si="54">IF(MID(A34,1,2)="KP",D34+E34,0)</f>
        <v>0</v>
      </c>
      <c r="K34" s="19">
        <f t="shared" ref="K34:K35" si="55">IF(MID(A34,1,2)="MP",D34+E34,0)</f>
        <v>0</v>
      </c>
      <c r="L34" s="19">
        <f t="shared" ref="L34:L35" si="56">IF(MID(A34,1,2)="OC",D34+E34,0)</f>
        <v>0</v>
      </c>
      <c r="M34" s="19">
        <f t="shared" ref="M34:M35" si="57">IF(MID(A34,1,2)="AS",D34+E34,0)</f>
        <v>0</v>
      </c>
      <c r="N34" s="19">
        <f t="shared" ref="N34:N35" si="58">IF(MID(A34,1,2)="IP",D34+E34,0)</f>
        <v>0</v>
      </c>
      <c r="O34" s="19">
        <f t="shared" ref="O34:O35" si="59">HOUR(B34)+(MINUTE(B34)+(D34+E34)/60)/60</f>
        <v>5.2833333333333332</v>
      </c>
      <c r="P34" s="19">
        <f t="shared" ref="P34:P35" si="60">INT(O34)</f>
        <v>5</v>
      </c>
      <c r="Q34" s="19">
        <f t="shared" ref="Q34:Q35" si="61">ROUND(((O34-P34)*60),0)</f>
        <v>17</v>
      </c>
    </row>
    <row r="35" spans="1:17">
      <c r="A35" s="21" t="s">
        <v>152</v>
      </c>
      <c r="B35" s="18">
        <f t="shared" si="49"/>
        <v>0.22013888888888888</v>
      </c>
      <c r="C35" s="18">
        <f t="shared" si="50"/>
        <v>0.23402777777777781</v>
      </c>
      <c r="D35" s="19">
        <v>900</v>
      </c>
      <c r="E35" s="19">
        <v>300</v>
      </c>
      <c r="F35" s="18">
        <f t="shared" si="51"/>
        <v>0.22500000000000001</v>
      </c>
      <c r="H35" s="19">
        <f t="shared" si="52"/>
        <v>0</v>
      </c>
      <c r="I35" s="19">
        <f t="shared" si="53"/>
        <v>0</v>
      </c>
      <c r="J35" s="19">
        <f t="shared" si="54"/>
        <v>0</v>
      </c>
      <c r="K35" s="19">
        <f t="shared" si="55"/>
        <v>1200</v>
      </c>
      <c r="L35" s="19">
        <f t="shared" si="56"/>
        <v>0</v>
      </c>
      <c r="M35" s="19">
        <f t="shared" si="57"/>
        <v>0</v>
      </c>
      <c r="N35" s="19">
        <f t="shared" si="58"/>
        <v>0</v>
      </c>
      <c r="O35" s="19">
        <f t="shared" si="59"/>
        <v>5.6166666666666671</v>
      </c>
      <c r="P35" s="19">
        <f t="shared" si="60"/>
        <v>5</v>
      </c>
      <c r="Q35" s="19">
        <f t="shared" si="61"/>
        <v>37</v>
      </c>
    </row>
    <row r="37" spans="1:17">
      <c r="G37" s="23" t="s">
        <v>32</v>
      </c>
      <c r="H37" s="24">
        <f t="shared" ref="H37:N37" si="62">SUM(H2:H35)</f>
        <v>0</v>
      </c>
      <c r="I37" s="24">
        <f t="shared" si="62"/>
        <v>15600</v>
      </c>
      <c r="J37" s="24">
        <f t="shared" si="62"/>
        <v>12120</v>
      </c>
      <c r="K37" s="24">
        <f t="shared" si="62"/>
        <v>3300</v>
      </c>
      <c r="L37" s="24">
        <f t="shared" si="62"/>
        <v>0</v>
      </c>
      <c r="M37" s="24">
        <f t="shared" si="62"/>
        <v>0</v>
      </c>
      <c r="N37" s="24">
        <f t="shared" si="62"/>
        <v>0</v>
      </c>
    </row>
  </sheetData>
  <pageMargins left="0.75" right="0.75" top="1" bottom="1" header="0.5" footer="0.5"/>
  <pageSetup paperSize="9" orientation="portrait" horizontalDpi="4294967292" verticalDpi="4294967292"/>
  <ignoredErrors>
    <ignoredError sqref="O2 F2" emptyCellReference="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activeCell="H36" sqref="H36"/>
    </sheetView>
  </sheetViews>
  <sheetFormatPr baseColWidth="10" defaultRowHeight="15" x14ac:dyDescent="0"/>
  <cols>
    <col min="2" max="3" width="10.83203125" style="5"/>
  </cols>
  <sheetData>
    <row r="1" spans="1:17">
      <c r="A1" s="10" t="s">
        <v>41</v>
      </c>
      <c r="B1" s="13" t="s">
        <v>4</v>
      </c>
      <c r="C1" s="13" t="s">
        <v>5</v>
      </c>
      <c r="D1" s="9" t="s">
        <v>6</v>
      </c>
      <c r="E1" s="9" t="s">
        <v>11</v>
      </c>
      <c r="F1" s="8" t="s">
        <v>7</v>
      </c>
      <c r="G1" s="8" t="s">
        <v>45</v>
      </c>
      <c r="H1" s="9" t="s">
        <v>12</v>
      </c>
      <c r="I1" s="9" t="s">
        <v>13</v>
      </c>
      <c r="J1" s="9" t="s">
        <v>14</v>
      </c>
      <c r="K1" s="9" t="s">
        <v>15</v>
      </c>
      <c r="L1" s="9" t="s">
        <v>16</v>
      </c>
      <c r="M1" s="9" t="s">
        <v>17</v>
      </c>
      <c r="N1" s="9" t="s">
        <v>18</v>
      </c>
      <c r="O1" s="9"/>
      <c r="P1" s="9"/>
      <c r="Q1" s="9"/>
    </row>
    <row r="2" spans="1:17" s="22" customFormat="1">
      <c r="A2" s="22" t="s">
        <v>129</v>
      </c>
      <c r="B2" s="17">
        <f>'Summary JULY 2013'!M3</f>
        <v>0.875</v>
      </c>
      <c r="C2" s="32">
        <f t="shared" ref="C2:C3" si="0">TIME(P2,Q2,0)</f>
        <v>0.88541666666666663</v>
      </c>
      <c r="D2" s="33">
        <v>600</v>
      </c>
      <c r="E2" s="33">
        <v>300</v>
      </c>
      <c r="F2" s="34">
        <f t="shared" ref="F2:F3" si="1">TIME(HOUR(B2),MINUTE(B2)+D2/120,0)</f>
        <v>0.87847222222222221</v>
      </c>
      <c r="G2" s="21"/>
      <c r="H2" s="33">
        <f t="shared" ref="H2:H14" si="2">IF(MID(A2,1,2)="RM",D2+E2,0)</f>
        <v>0</v>
      </c>
      <c r="I2" s="33">
        <f t="shared" ref="I2:I14" si="3">IF(MID(A2,1,2)="MP",0,IF(MID(A2,1,1)="M",D2+E2,0))</f>
        <v>0</v>
      </c>
      <c r="J2" s="33">
        <f t="shared" ref="J2:J14" si="4">IF(MID(A2,1,2)="KP",D2+E2,0)</f>
        <v>0</v>
      </c>
      <c r="K2" s="33">
        <f t="shared" ref="K2:K14" si="5">IF(MID(A2,1,2)="MP",D2+E2,0)</f>
        <v>900</v>
      </c>
      <c r="L2" s="33">
        <f t="shared" ref="L2:L14" si="6">IF(MID(A2,1,2)="OC",D2+E2,0)</f>
        <v>0</v>
      </c>
      <c r="M2" s="33">
        <f t="shared" ref="M2:M14" si="7">IF(MID(A2,1,2)="AS",D2+E2,0)</f>
        <v>0</v>
      </c>
      <c r="N2" s="33">
        <f t="shared" ref="N2:N14" si="8">IF(MID(A2,1,2)="IP",D2+E2,0)</f>
        <v>0</v>
      </c>
      <c r="O2" s="33">
        <f t="shared" ref="O2:O14" si="9">HOUR(B2)+(MINUTE(B2)+(D2+E2)/60)/60</f>
        <v>21.25</v>
      </c>
      <c r="P2" s="33">
        <f t="shared" ref="P2:P3" si="10">INT(O2)</f>
        <v>21</v>
      </c>
      <c r="Q2" s="33">
        <f t="shared" ref="Q2:Q3" si="11">ROUND(((O2-P2)*60),0)</f>
        <v>15</v>
      </c>
    </row>
    <row r="3" spans="1:17" s="21" customFormat="1">
      <c r="A3" s="22" t="s">
        <v>130</v>
      </c>
      <c r="B3" s="18">
        <f t="shared" ref="B3" si="12">C2</f>
        <v>0.88541666666666663</v>
      </c>
      <c r="C3" s="18">
        <f t="shared" si="0"/>
        <v>0.89930555555555547</v>
      </c>
      <c r="D3" s="33">
        <v>900</v>
      </c>
      <c r="E3" s="33">
        <v>300</v>
      </c>
      <c r="F3" s="20">
        <f t="shared" si="1"/>
        <v>0.89027777777777783</v>
      </c>
      <c r="H3" s="19">
        <f t="shared" si="2"/>
        <v>0</v>
      </c>
      <c r="I3" s="19">
        <f t="shared" si="3"/>
        <v>0</v>
      </c>
      <c r="J3" s="19">
        <f t="shared" si="4"/>
        <v>0</v>
      </c>
      <c r="K3" s="19">
        <f t="shared" si="5"/>
        <v>1200</v>
      </c>
      <c r="L3" s="19">
        <f t="shared" si="6"/>
        <v>0</v>
      </c>
      <c r="M3" s="19">
        <f t="shared" si="7"/>
        <v>0</v>
      </c>
      <c r="N3" s="19">
        <f t="shared" si="8"/>
        <v>0</v>
      </c>
      <c r="O3" s="19">
        <f t="shared" si="9"/>
        <v>21.583333333333332</v>
      </c>
      <c r="P3" s="19">
        <f t="shared" si="10"/>
        <v>21</v>
      </c>
      <c r="Q3" s="19">
        <f t="shared" si="11"/>
        <v>35</v>
      </c>
    </row>
    <row r="4" spans="1:17" s="21" customFormat="1">
      <c r="A4" s="21" t="s">
        <v>131</v>
      </c>
      <c r="B4" s="18">
        <f t="shared" ref="B4:B6" si="13">C3</f>
        <v>0.89930555555555547</v>
      </c>
      <c r="C4" s="18">
        <f t="shared" ref="C4:C6" si="14">TIME(P4,Q4,0)</f>
        <v>0.91319444444444453</v>
      </c>
      <c r="D4" s="33">
        <v>900</v>
      </c>
      <c r="E4" s="33">
        <v>300</v>
      </c>
      <c r="F4" s="20">
        <f t="shared" ref="F4:F9" si="15">TIME(HOUR(B4),MINUTE(B4)+D4/120,0)</f>
        <v>0.90416666666666667</v>
      </c>
      <c r="H4" s="19">
        <f t="shared" si="2"/>
        <v>0</v>
      </c>
      <c r="I4" s="19">
        <f t="shared" si="3"/>
        <v>0</v>
      </c>
      <c r="J4" s="19">
        <f t="shared" si="4"/>
        <v>1200</v>
      </c>
      <c r="K4" s="19">
        <f t="shared" si="5"/>
        <v>0</v>
      </c>
      <c r="L4" s="19">
        <f t="shared" si="6"/>
        <v>0</v>
      </c>
      <c r="M4" s="19">
        <f t="shared" si="7"/>
        <v>0</v>
      </c>
      <c r="N4" s="19">
        <f t="shared" si="8"/>
        <v>0</v>
      </c>
      <c r="O4" s="19">
        <f t="shared" si="9"/>
        <v>21.916666666666668</v>
      </c>
      <c r="P4" s="19">
        <f t="shared" ref="P4:P9" si="16">INT(O4)</f>
        <v>21</v>
      </c>
      <c r="Q4" s="19">
        <f t="shared" ref="Q4:Q9" si="17">ROUND(((O4-P4)*60),0)</f>
        <v>55</v>
      </c>
    </row>
    <row r="5" spans="1:17" s="21" customFormat="1">
      <c r="A5" s="21" t="s">
        <v>153</v>
      </c>
      <c r="B5" s="18">
        <f t="shared" si="13"/>
        <v>0.91319444444444453</v>
      </c>
      <c r="C5" s="18">
        <f t="shared" si="14"/>
        <v>0.92708333333333337</v>
      </c>
      <c r="D5" s="33">
        <v>900</v>
      </c>
      <c r="E5" s="33">
        <v>300</v>
      </c>
      <c r="F5" s="20">
        <f t="shared" si="15"/>
        <v>0.91805555555555562</v>
      </c>
      <c r="H5" s="19">
        <f t="shared" si="2"/>
        <v>0</v>
      </c>
      <c r="I5" s="19">
        <f t="shared" si="3"/>
        <v>1200</v>
      </c>
      <c r="J5" s="19">
        <f t="shared" si="4"/>
        <v>0</v>
      </c>
      <c r="K5" s="19">
        <f t="shared" si="5"/>
        <v>0</v>
      </c>
      <c r="L5" s="19">
        <f t="shared" si="6"/>
        <v>0</v>
      </c>
      <c r="M5" s="19">
        <f t="shared" si="7"/>
        <v>0</v>
      </c>
      <c r="N5" s="19">
        <f t="shared" si="8"/>
        <v>0</v>
      </c>
      <c r="O5" s="19">
        <f t="shared" si="9"/>
        <v>22.25</v>
      </c>
      <c r="P5" s="19">
        <f t="shared" si="16"/>
        <v>22</v>
      </c>
      <c r="Q5" s="19">
        <f t="shared" si="17"/>
        <v>15</v>
      </c>
    </row>
    <row r="6" spans="1:17" s="21" customFormat="1">
      <c r="A6" s="21" t="s">
        <v>154</v>
      </c>
      <c r="B6" s="18">
        <f t="shared" si="13"/>
        <v>0.92708333333333337</v>
      </c>
      <c r="C6" s="18">
        <f t="shared" si="14"/>
        <v>0.94097222222222221</v>
      </c>
      <c r="D6" s="33">
        <v>900</v>
      </c>
      <c r="E6" s="33">
        <v>300</v>
      </c>
      <c r="F6" s="20">
        <f t="shared" si="15"/>
        <v>0.93194444444444446</v>
      </c>
      <c r="H6" s="19">
        <f t="shared" si="2"/>
        <v>0</v>
      </c>
      <c r="I6" s="19">
        <f t="shared" si="3"/>
        <v>1200</v>
      </c>
      <c r="J6" s="19">
        <f t="shared" si="4"/>
        <v>0</v>
      </c>
      <c r="K6" s="19">
        <f t="shared" si="5"/>
        <v>0</v>
      </c>
      <c r="L6" s="19">
        <f t="shared" si="6"/>
        <v>0</v>
      </c>
      <c r="M6" s="19">
        <f t="shared" si="7"/>
        <v>0</v>
      </c>
      <c r="N6" s="19">
        <f t="shared" si="8"/>
        <v>0</v>
      </c>
      <c r="O6" s="19">
        <f t="shared" si="9"/>
        <v>22.583333333333332</v>
      </c>
      <c r="P6" s="19">
        <f t="shared" si="16"/>
        <v>22</v>
      </c>
      <c r="Q6" s="19">
        <f t="shared" si="17"/>
        <v>35</v>
      </c>
    </row>
    <row r="7" spans="1:17" s="21" customFormat="1">
      <c r="A7" s="21" t="s">
        <v>155</v>
      </c>
      <c r="B7" s="18">
        <f t="shared" ref="B7:B9" si="18">C6</f>
        <v>0.94097222222222221</v>
      </c>
      <c r="C7" s="18">
        <f t="shared" ref="C7:C9" si="19">TIME(P7,Q7,0)</f>
        <v>0.95486111111111116</v>
      </c>
      <c r="D7" s="33">
        <v>900</v>
      </c>
      <c r="E7" s="33">
        <v>300</v>
      </c>
      <c r="F7" s="20">
        <f t="shared" si="15"/>
        <v>0.9458333333333333</v>
      </c>
      <c r="H7" s="19">
        <f t="shared" si="2"/>
        <v>0</v>
      </c>
      <c r="I7" s="19">
        <f t="shared" si="3"/>
        <v>1200</v>
      </c>
      <c r="J7" s="19">
        <f t="shared" si="4"/>
        <v>0</v>
      </c>
      <c r="K7" s="19">
        <f t="shared" si="5"/>
        <v>0</v>
      </c>
      <c r="L7" s="19">
        <f t="shared" si="6"/>
        <v>0</v>
      </c>
      <c r="M7" s="19">
        <f t="shared" si="7"/>
        <v>0</v>
      </c>
      <c r="N7" s="19">
        <f t="shared" si="8"/>
        <v>0</v>
      </c>
      <c r="O7" s="19">
        <f t="shared" si="9"/>
        <v>22.916666666666668</v>
      </c>
      <c r="P7" s="19">
        <f t="shared" ref="P7" si="20">INT(O7)</f>
        <v>22</v>
      </c>
      <c r="Q7" s="19">
        <f t="shared" ref="Q7" si="21">ROUND(((O7-P7)*60),0)</f>
        <v>55</v>
      </c>
    </row>
    <row r="8" spans="1:17" s="21" customFormat="1">
      <c r="A8" s="21" t="s">
        <v>139</v>
      </c>
      <c r="B8" s="18">
        <f t="shared" si="18"/>
        <v>0.95486111111111116</v>
      </c>
      <c r="C8" s="18">
        <f t="shared" si="19"/>
        <v>0.9590277777777777</v>
      </c>
      <c r="D8" s="33">
        <v>300</v>
      </c>
      <c r="E8" s="33">
        <v>60</v>
      </c>
      <c r="F8" s="20">
        <f t="shared" si="15"/>
        <v>0.95624999999999993</v>
      </c>
      <c r="H8" s="19">
        <f t="shared" si="2"/>
        <v>0</v>
      </c>
      <c r="I8" s="19">
        <f t="shared" si="3"/>
        <v>0</v>
      </c>
      <c r="J8" s="19">
        <f t="shared" si="4"/>
        <v>360</v>
      </c>
      <c r="K8" s="19">
        <f t="shared" si="5"/>
        <v>0</v>
      </c>
      <c r="L8" s="19">
        <f t="shared" si="6"/>
        <v>0</v>
      </c>
      <c r="M8" s="19">
        <f t="shared" si="7"/>
        <v>0</v>
      </c>
      <c r="N8" s="19">
        <f t="shared" si="8"/>
        <v>0</v>
      </c>
      <c r="O8" s="19">
        <f t="shared" si="9"/>
        <v>23.016666666666666</v>
      </c>
      <c r="P8" s="19">
        <f t="shared" si="16"/>
        <v>23</v>
      </c>
      <c r="Q8" s="19">
        <f t="shared" si="17"/>
        <v>1</v>
      </c>
    </row>
    <row r="9" spans="1:17" s="21" customFormat="1">
      <c r="A9" s="21" t="s">
        <v>139</v>
      </c>
      <c r="B9" s="18">
        <f t="shared" si="18"/>
        <v>0.9590277777777777</v>
      </c>
      <c r="C9" s="18">
        <f t="shared" si="19"/>
        <v>0.96319444444444446</v>
      </c>
      <c r="D9" s="33">
        <v>300</v>
      </c>
      <c r="E9" s="33">
        <v>60</v>
      </c>
      <c r="F9" s="20">
        <f t="shared" si="15"/>
        <v>0.9604166666666667</v>
      </c>
      <c r="H9" s="19">
        <f t="shared" si="2"/>
        <v>0</v>
      </c>
      <c r="I9" s="19">
        <f t="shared" si="3"/>
        <v>0</v>
      </c>
      <c r="J9" s="19">
        <f t="shared" si="4"/>
        <v>360</v>
      </c>
      <c r="K9" s="19">
        <f t="shared" si="5"/>
        <v>0</v>
      </c>
      <c r="L9" s="19">
        <f t="shared" si="6"/>
        <v>0</v>
      </c>
      <c r="M9" s="19">
        <f t="shared" si="7"/>
        <v>0</v>
      </c>
      <c r="N9" s="19">
        <f t="shared" si="8"/>
        <v>0</v>
      </c>
      <c r="O9" s="19">
        <f t="shared" si="9"/>
        <v>23.116666666666667</v>
      </c>
      <c r="P9" s="19">
        <f t="shared" si="16"/>
        <v>23</v>
      </c>
      <c r="Q9" s="19">
        <f t="shared" si="17"/>
        <v>7</v>
      </c>
    </row>
    <row r="10" spans="1:17" s="21" customFormat="1">
      <c r="A10" s="21" t="s">
        <v>139</v>
      </c>
      <c r="B10" s="18">
        <f t="shared" ref="B10:B11" si="22">C9</f>
        <v>0.96319444444444446</v>
      </c>
      <c r="C10" s="18">
        <f t="shared" ref="C10:C11" si="23">TIME(P10,Q10,0)</f>
        <v>0.97013888888888899</v>
      </c>
      <c r="D10" s="33">
        <v>300</v>
      </c>
      <c r="E10" s="33">
        <v>300</v>
      </c>
      <c r="F10" s="20">
        <f t="shared" ref="F10:F12" si="24">TIME(HOUR(B10),MINUTE(B10)+D10/120,0)</f>
        <v>0.96458333333333324</v>
      </c>
      <c r="H10" s="19">
        <f t="shared" si="2"/>
        <v>0</v>
      </c>
      <c r="I10" s="19">
        <f t="shared" si="3"/>
        <v>0</v>
      </c>
      <c r="J10" s="19">
        <f t="shared" si="4"/>
        <v>600</v>
      </c>
      <c r="K10" s="19">
        <f t="shared" si="5"/>
        <v>0</v>
      </c>
      <c r="L10" s="19">
        <f t="shared" si="6"/>
        <v>0</v>
      </c>
      <c r="M10" s="19">
        <f t="shared" si="7"/>
        <v>0</v>
      </c>
      <c r="N10" s="19">
        <f t="shared" si="8"/>
        <v>0</v>
      </c>
      <c r="O10" s="19">
        <f t="shared" si="9"/>
        <v>23.283333333333335</v>
      </c>
      <c r="P10" s="19">
        <f t="shared" ref="P10:P12" si="25">INT(O10)</f>
        <v>23</v>
      </c>
      <c r="Q10" s="19">
        <f t="shared" ref="Q10:Q12" si="26">ROUND(((O10-P10)*60),0)</f>
        <v>17</v>
      </c>
    </row>
    <row r="11" spans="1:17" s="21" customFormat="1">
      <c r="A11" s="21" t="s">
        <v>140</v>
      </c>
      <c r="B11" s="18">
        <f t="shared" si="22"/>
        <v>0.97013888888888899</v>
      </c>
      <c r="C11" s="18">
        <f t="shared" si="23"/>
        <v>0.97430555555555554</v>
      </c>
      <c r="D11" s="33">
        <v>300</v>
      </c>
      <c r="E11" s="33">
        <v>60</v>
      </c>
      <c r="F11" s="20">
        <f t="shared" si="24"/>
        <v>0.97152777777777777</v>
      </c>
      <c r="H11" s="19">
        <f t="shared" si="2"/>
        <v>0</v>
      </c>
      <c r="I11" s="19">
        <f t="shared" si="3"/>
        <v>0</v>
      </c>
      <c r="J11" s="19">
        <f t="shared" si="4"/>
        <v>360</v>
      </c>
      <c r="K11" s="19">
        <f t="shared" si="5"/>
        <v>0</v>
      </c>
      <c r="L11" s="19">
        <f t="shared" si="6"/>
        <v>0</v>
      </c>
      <c r="M11" s="19">
        <f t="shared" si="7"/>
        <v>0</v>
      </c>
      <c r="N11" s="19">
        <f t="shared" si="8"/>
        <v>0</v>
      </c>
      <c r="O11" s="19">
        <f t="shared" si="9"/>
        <v>23.383333333333333</v>
      </c>
      <c r="P11" s="19">
        <f t="shared" si="25"/>
        <v>23</v>
      </c>
      <c r="Q11" s="19">
        <f t="shared" si="26"/>
        <v>23</v>
      </c>
    </row>
    <row r="12" spans="1:17" s="21" customFormat="1">
      <c r="A12" s="21" t="s">
        <v>140</v>
      </c>
      <c r="B12" s="18">
        <f t="shared" ref="B12:B14" si="27">C11</f>
        <v>0.97430555555555554</v>
      </c>
      <c r="C12" s="18">
        <f t="shared" ref="C12:C14" si="28">TIME(P12,Q12,0)</f>
        <v>0.98125000000000007</v>
      </c>
      <c r="D12" s="33">
        <v>300</v>
      </c>
      <c r="E12" s="33">
        <v>300</v>
      </c>
      <c r="F12" s="20">
        <f t="shared" si="24"/>
        <v>0.97569444444444453</v>
      </c>
      <c r="H12" s="19">
        <f t="shared" si="2"/>
        <v>0</v>
      </c>
      <c r="I12" s="19">
        <f t="shared" si="3"/>
        <v>0</v>
      </c>
      <c r="J12" s="19">
        <f t="shared" si="4"/>
        <v>600</v>
      </c>
      <c r="K12" s="19">
        <f t="shared" si="5"/>
        <v>0</v>
      </c>
      <c r="L12" s="19">
        <f t="shared" si="6"/>
        <v>0</v>
      </c>
      <c r="M12" s="19">
        <f t="shared" si="7"/>
        <v>0</v>
      </c>
      <c r="N12" s="19">
        <f t="shared" si="8"/>
        <v>0</v>
      </c>
      <c r="O12" s="19">
        <f t="shared" si="9"/>
        <v>23.55</v>
      </c>
      <c r="P12" s="19">
        <f t="shared" si="25"/>
        <v>23</v>
      </c>
      <c r="Q12" s="19">
        <f t="shared" si="26"/>
        <v>33</v>
      </c>
    </row>
    <row r="13" spans="1:17" s="21" customFormat="1">
      <c r="A13" s="21" t="s">
        <v>156</v>
      </c>
      <c r="B13" s="18">
        <f t="shared" si="27"/>
        <v>0.98125000000000007</v>
      </c>
      <c r="C13" s="18">
        <f t="shared" si="28"/>
        <v>0.99513888888888891</v>
      </c>
      <c r="D13" s="33">
        <v>900</v>
      </c>
      <c r="E13" s="33">
        <v>300</v>
      </c>
      <c r="F13" s="20">
        <f t="shared" ref="F13:F14" si="29">TIME(HOUR(B13),MINUTE(B13)+D13/120,0)</f>
        <v>0.98611111111111116</v>
      </c>
      <c r="H13" s="19">
        <f t="shared" si="2"/>
        <v>0</v>
      </c>
      <c r="I13" s="19">
        <f t="shared" si="3"/>
        <v>0</v>
      </c>
      <c r="J13" s="19">
        <f t="shared" si="4"/>
        <v>1200</v>
      </c>
      <c r="K13" s="19">
        <f t="shared" si="5"/>
        <v>0</v>
      </c>
      <c r="L13" s="19">
        <f t="shared" si="6"/>
        <v>0</v>
      </c>
      <c r="M13" s="19">
        <f t="shared" si="7"/>
        <v>0</v>
      </c>
      <c r="N13" s="19">
        <f t="shared" si="8"/>
        <v>0</v>
      </c>
      <c r="O13" s="19">
        <f t="shared" si="9"/>
        <v>23.883333333333333</v>
      </c>
      <c r="P13" s="19">
        <f t="shared" ref="P13:P14" si="30">INT(O13)</f>
        <v>23</v>
      </c>
      <c r="Q13" s="19">
        <f t="shared" ref="Q13:Q14" si="31">ROUND(((O13-P13)*60),0)</f>
        <v>53</v>
      </c>
    </row>
    <row r="14" spans="1:17" s="21" customFormat="1">
      <c r="A14" s="21" t="s">
        <v>142</v>
      </c>
      <c r="B14" s="18">
        <f t="shared" si="27"/>
        <v>0.99513888888888891</v>
      </c>
      <c r="C14" s="18">
        <f t="shared" si="28"/>
        <v>9.0277777777776347E-3</v>
      </c>
      <c r="D14" s="33">
        <v>900</v>
      </c>
      <c r="E14" s="33">
        <v>300</v>
      </c>
      <c r="F14" s="20">
        <f t="shared" si="29"/>
        <v>0</v>
      </c>
      <c r="H14" s="19">
        <f t="shared" si="2"/>
        <v>0</v>
      </c>
      <c r="I14" s="19">
        <f t="shared" si="3"/>
        <v>1200</v>
      </c>
      <c r="J14" s="19">
        <f t="shared" si="4"/>
        <v>0</v>
      </c>
      <c r="K14" s="19">
        <f t="shared" si="5"/>
        <v>0</v>
      </c>
      <c r="L14" s="19">
        <f t="shared" si="6"/>
        <v>0</v>
      </c>
      <c r="M14" s="19">
        <f t="shared" si="7"/>
        <v>0</v>
      </c>
      <c r="N14" s="19">
        <f t="shared" si="8"/>
        <v>0</v>
      </c>
      <c r="O14" s="19">
        <f t="shared" si="9"/>
        <v>24.216666666666665</v>
      </c>
      <c r="P14" s="19">
        <f t="shared" si="30"/>
        <v>24</v>
      </c>
      <c r="Q14" s="19">
        <f t="shared" si="31"/>
        <v>13</v>
      </c>
    </row>
    <row r="15" spans="1:17" s="21" customFormat="1">
      <c r="A15" s="21" t="s">
        <v>157</v>
      </c>
      <c r="B15" s="18">
        <f t="shared" ref="B15:B34" si="32">C14</f>
        <v>9.0277777777776347E-3</v>
      </c>
      <c r="C15" s="18">
        <f t="shared" ref="C15:C34" si="33">TIME(P15,Q15,0)</f>
        <v>2.2916666666666669E-2</v>
      </c>
      <c r="D15" s="33">
        <v>900</v>
      </c>
      <c r="E15" s="33">
        <v>300</v>
      </c>
      <c r="F15" s="20">
        <f t="shared" ref="F15:F34" si="34">TIME(HOUR(B15),MINUTE(B15)+D15/120,0)</f>
        <v>1.3888888888888888E-2</v>
      </c>
      <c r="H15" s="19">
        <f t="shared" ref="H15:H34" si="35">IF(MID(A15,1,2)="RM",D15+E15,0)</f>
        <v>0</v>
      </c>
      <c r="I15" s="19">
        <f t="shared" ref="I15:I34" si="36">IF(MID(A15,1,2)="MP",0,IF(MID(A15,1,1)="M",D15+E15,0))</f>
        <v>1200</v>
      </c>
      <c r="J15" s="19">
        <f t="shared" ref="J15:J34" si="37">IF(MID(A15,1,2)="KP",D15+E15,0)</f>
        <v>0</v>
      </c>
      <c r="K15" s="19">
        <f t="shared" ref="K15:K34" si="38">IF(MID(A15,1,2)="MP",D15+E15,0)</f>
        <v>0</v>
      </c>
      <c r="L15" s="19">
        <f t="shared" ref="L15:L34" si="39">IF(MID(A15,1,2)="OC",D15+E15,0)</f>
        <v>0</v>
      </c>
      <c r="M15" s="19">
        <f t="shared" ref="M15:M34" si="40">IF(MID(A15,1,2)="AS",D15+E15,0)</f>
        <v>0</v>
      </c>
      <c r="N15" s="19">
        <f t="shared" ref="N15:N34" si="41">IF(MID(A15,1,2)="IP",D15+E15,0)</f>
        <v>0</v>
      </c>
      <c r="O15" s="19">
        <f t="shared" ref="O15:O34" si="42">HOUR(B15)+(MINUTE(B15)+(D15+E15)/60)/60</f>
        <v>0.55000000000000004</v>
      </c>
      <c r="P15" s="19">
        <f t="shared" ref="P15:P34" si="43">INT(O15)</f>
        <v>0</v>
      </c>
      <c r="Q15" s="19">
        <f t="shared" ref="Q15:Q34" si="44">ROUND(((O15-P15)*60),0)</f>
        <v>33</v>
      </c>
    </row>
    <row r="16" spans="1:17" s="21" customFormat="1">
      <c r="A16" s="21" t="s">
        <v>149</v>
      </c>
      <c r="B16" s="18">
        <f t="shared" si="32"/>
        <v>2.2916666666666669E-2</v>
      </c>
      <c r="C16" s="18">
        <f t="shared" si="33"/>
        <v>3.6805555555555557E-2</v>
      </c>
      <c r="D16" s="33">
        <v>900</v>
      </c>
      <c r="E16" s="33">
        <v>300</v>
      </c>
      <c r="F16" s="20">
        <f t="shared" si="34"/>
        <v>2.7777777777777776E-2</v>
      </c>
      <c r="H16" s="19">
        <f t="shared" si="35"/>
        <v>0</v>
      </c>
      <c r="I16" s="19">
        <f t="shared" si="36"/>
        <v>1200</v>
      </c>
      <c r="J16" s="19">
        <f t="shared" si="37"/>
        <v>0</v>
      </c>
      <c r="K16" s="19">
        <f t="shared" si="38"/>
        <v>0</v>
      </c>
      <c r="L16" s="19">
        <f t="shared" si="39"/>
        <v>0</v>
      </c>
      <c r="M16" s="19">
        <f t="shared" si="40"/>
        <v>0</v>
      </c>
      <c r="N16" s="19">
        <f t="shared" si="41"/>
        <v>0</v>
      </c>
      <c r="O16" s="19">
        <f t="shared" si="42"/>
        <v>0.8833333333333333</v>
      </c>
      <c r="P16" s="19">
        <f t="shared" si="43"/>
        <v>0</v>
      </c>
      <c r="Q16" s="19">
        <f t="shared" si="44"/>
        <v>53</v>
      </c>
    </row>
    <row r="17" spans="1:17" s="21" customFormat="1">
      <c r="A17" s="21" t="s">
        <v>138</v>
      </c>
      <c r="B17" s="18">
        <f t="shared" si="32"/>
        <v>3.6805555555555557E-2</v>
      </c>
      <c r="C17" s="18">
        <f t="shared" si="33"/>
        <v>4.0972222222222222E-2</v>
      </c>
      <c r="D17" s="33">
        <v>300</v>
      </c>
      <c r="E17" s="33">
        <v>60</v>
      </c>
      <c r="F17" s="20">
        <f t="shared" si="34"/>
        <v>3.8194444444444441E-2</v>
      </c>
      <c r="H17" s="19">
        <f t="shared" si="35"/>
        <v>0</v>
      </c>
      <c r="I17" s="19">
        <f t="shared" si="36"/>
        <v>0</v>
      </c>
      <c r="J17" s="19">
        <f t="shared" si="37"/>
        <v>360</v>
      </c>
      <c r="K17" s="19">
        <f t="shared" si="38"/>
        <v>0</v>
      </c>
      <c r="L17" s="19">
        <f t="shared" si="39"/>
        <v>0</v>
      </c>
      <c r="M17" s="19">
        <f t="shared" si="40"/>
        <v>0</v>
      </c>
      <c r="N17" s="19">
        <f t="shared" si="41"/>
        <v>0</v>
      </c>
      <c r="O17" s="19">
        <f t="shared" si="42"/>
        <v>0.98333333333333328</v>
      </c>
      <c r="P17" s="19">
        <f t="shared" si="43"/>
        <v>0</v>
      </c>
      <c r="Q17" s="19">
        <f t="shared" si="44"/>
        <v>59</v>
      </c>
    </row>
    <row r="18" spans="1:17" s="21" customFormat="1">
      <c r="A18" s="21" t="s">
        <v>138</v>
      </c>
      <c r="B18" s="18">
        <f t="shared" si="32"/>
        <v>4.0972222222222222E-2</v>
      </c>
      <c r="C18" s="18">
        <f t="shared" si="33"/>
        <v>4.5138888888888888E-2</v>
      </c>
      <c r="D18" s="33">
        <v>300</v>
      </c>
      <c r="E18" s="33">
        <v>60</v>
      </c>
      <c r="F18" s="20">
        <f t="shared" si="34"/>
        <v>4.2361111111111106E-2</v>
      </c>
      <c r="H18" s="19">
        <f t="shared" si="35"/>
        <v>0</v>
      </c>
      <c r="I18" s="19">
        <f t="shared" si="36"/>
        <v>0</v>
      </c>
      <c r="J18" s="19">
        <f t="shared" si="37"/>
        <v>360</v>
      </c>
      <c r="K18" s="19">
        <f t="shared" si="38"/>
        <v>0</v>
      </c>
      <c r="L18" s="19">
        <f t="shared" si="39"/>
        <v>0</v>
      </c>
      <c r="M18" s="19">
        <f t="shared" si="40"/>
        <v>0</v>
      </c>
      <c r="N18" s="19">
        <f t="shared" si="41"/>
        <v>0</v>
      </c>
      <c r="O18" s="19">
        <f t="shared" si="42"/>
        <v>1.0833333333333333</v>
      </c>
      <c r="P18" s="19">
        <f t="shared" si="43"/>
        <v>1</v>
      </c>
      <c r="Q18" s="19">
        <f t="shared" si="44"/>
        <v>5</v>
      </c>
    </row>
    <row r="19" spans="1:17" s="21" customFormat="1">
      <c r="A19" s="21" t="s">
        <v>138</v>
      </c>
      <c r="B19" s="18">
        <f t="shared" si="32"/>
        <v>4.5138888888888888E-2</v>
      </c>
      <c r="C19" s="18">
        <f t="shared" si="33"/>
        <v>5.2083333333333336E-2</v>
      </c>
      <c r="D19" s="33">
        <v>300</v>
      </c>
      <c r="E19" s="33">
        <v>300</v>
      </c>
      <c r="F19" s="20">
        <f t="shared" si="34"/>
        <v>4.6527777777777779E-2</v>
      </c>
      <c r="H19" s="19">
        <f t="shared" si="35"/>
        <v>0</v>
      </c>
      <c r="I19" s="19">
        <f t="shared" si="36"/>
        <v>0</v>
      </c>
      <c r="J19" s="19">
        <f t="shared" si="37"/>
        <v>600</v>
      </c>
      <c r="K19" s="19">
        <f t="shared" si="38"/>
        <v>0</v>
      </c>
      <c r="L19" s="19">
        <f t="shared" si="39"/>
        <v>0</v>
      </c>
      <c r="M19" s="19">
        <f t="shared" si="40"/>
        <v>0</v>
      </c>
      <c r="N19" s="19">
        <f t="shared" si="41"/>
        <v>0</v>
      </c>
      <c r="O19" s="19">
        <f t="shared" si="42"/>
        <v>1.25</v>
      </c>
      <c r="P19" s="19">
        <f t="shared" si="43"/>
        <v>1</v>
      </c>
      <c r="Q19" s="19">
        <f t="shared" si="44"/>
        <v>15</v>
      </c>
    </row>
    <row r="20" spans="1:17" s="21" customFormat="1">
      <c r="A20" s="21" t="s">
        <v>145</v>
      </c>
      <c r="B20" s="18">
        <f t="shared" si="32"/>
        <v>5.2083333333333336E-2</v>
      </c>
      <c r="C20" s="18">
        <f t="shared" si="33"/>
        <v>5.6250000000000001E-2</v>
      </c>
      <c r="D20" s="33">
        <v>300</v>
      </c>
      <c r="E20" s="33">
        <v>60</v>
      </c>
      <c r="F20" s="20">
        <f t="shared" si="34"/>
        <v>5.347222222222222E-2</v>
      </c>
      <c r="H20" s="19">
        <f t="shared" si="35"/>
        <v>0</v>
      </c>
      <c r="I20" s="19">
        <f t="shared" si="36"/>
        <v>0</v>
      </c>
      <c r="J20" s="19">
        <f t="shared" si="37"/>
        <v>360</v>
      </c>
      <c r="K20" s="19">
        <f t="shared" si="38"/>
        <v>0</v>
      </c>
      <c r="L20" s="19">
        <f t="shared" si="39"/>
        <v>0</v>
      </c>
      <c r="M20" s="19">
        <f t="shared" si="40"/>
        <v>0</v>
      </c>
      <c r="N20" s="19">
        <f t="shared" si="41"/>
        <v>0</v>
      </c>
      <c r="O20" s="19">
        <f t="shared" si="42"/>
        <v>1.35</v>
      </c>
      <c r="P20" s="19">
        <f t="shared" si="43"/>
        <v>1</v>
      </c>
      <c r="Q20" s="19">
        <f t="shared" si="44"/>
        <v>21</v>
      </c>
    </row>
    <row r="21" spans="1:17" s="21" customFormat="1">
      <c r="A21" s="21" t="s">
        <v>145</v>
      </c>
      <c r="B21" s="18">
        <f t="shared" si="32"/>
        <v>5.6250000000000001E-2</v>
      </c>
      <c r="C21" s="18">
        <f t="shared" si="33"/>
        <v>6.3194444444444442E-2</v>
      </c>
      <c r="D21" s="33">
        <v>300</v>
      </c>
      <c r="E21" s="33">
        <v>300</v>
      </c>
      <c r="F21" s="20">
        <f t="shared" si="34"/>
        <v>5.7638888888888885E-2</v>
      </c>
      <c r="H21" s="19">
        <f t="shared" si="35"/>
        <v>0</v>
      </c>
      <c r="I21" s="19">
        <f t="shared" si="36"/>
        <v>0</v>
      </c>
      <c r="J21" s="19">
        <f t="shared" si="37"/>
        <v>600</v>
      </c>
      <c r="K21" s="19">
        <f t="shared" si="38"/>
        <v>0</v>
      </c>
      <c r="L21" s="19">
        <f t="shared" si="39"/>
        <v>0</v>
      </c>
      <c r="M21" s="19">
        <f t="shared" si="40"/>
        <v>0</v>
      </c>
      <c r="N21" s="19">
        <f t="shared" si="41"/>
        <v>0</v>
      </c>
      <c r="O21" s="19">
        <f t="shared" si="42"/>
        <v>1.5166666666666666</v>
      </c>
      <c r="P21" s="19">
        <f t="shared" si="43"/>
        <v>1</v>
      </c>
      <c r="Q21" s="19">
        <f t="shared" si="44"/>
        <v>31</v>
      </c>
    </row>
    <row r="22" spans="1:17" s="21" customFormat="1">
      <c r="A22" s="21" t="s">
        <v>158</v>
      </c>
      <c r="B22" s="18">
        <f t="shared" si="32"/>
        <v>6.3194444444444442E-2</v>
      </c>
      <c r="C22" s="18">
        <f t="shared" si="33"/>
        <v>7.7083333333333337E-2</v>
      </c>
      <c r="D22" s="33">
        <v>900</v>
      </c>
      <c r="E22" s="33">
        <v>300</v>
      </c>
      <c r="F22" s="20">
        <f t="shared" si="34"/>
        <v>6.805555555555555E-2</v>
      </c>
      <c r="H22" s="19">
        <f t="shared" si="35"/>
        <v>0</v>
      </c>
      <c r="I22" s="19">
        <f t="shared" si="36"/>
        <v>0</v>
      </c>
      <c r="J22" s="19">
        <f t="shared" si="37"/>
        <v>1200</v>
      </c>
      <c r="K22" s="19">
        <f t="shared" si="38"/>
        <v>0</v>
      </c>
      <c r="L22" s="19">
        <f t="shared" si="39"/>
        <v>0</v>
      </c>
      <c r="M22" s="19">
        <f t="shared" si="40"/>
        <v>0</v>
      </c>
      <c r="N22" s="19">
        <f t="shared" si="41"/>
        <v>0</v>
      </c>
      <c r="O22" s="19">
        <f t="shared" si="42"/>
        <v>1.85</v>
      </c>
      <c r="P22" s="19">
        <f t="shared" si="43"/>
        <v>1</v>
      </c>
      <c r="Q22" s="19">
        <f t="shared" si="44"/>
        <v>51</v>
      </c>
    </row>
    <row r="23" spans="1:17" s="21" customFormat="1">
      <c r="A23" s="21" t="s">
        <v>143</v>
      </c>
      <c r="B23" s="18">
        <f t="shared" si="32"/>
        <v>7.7083333333333337E-2</v>
      </c>
      <c r="C23" s="18">
        <f t="shared" si="33"/>
        <v>9.0972222222222218E-2</v>
      </c>
      <c r="D23" s="33">
        <v>900</v>
      </c>
      <c r="E23" s="33">
        <v>300</v>
      </c>
      <c r="F23" s="20">
        <f t="shared" si="34"/>
        <v>8.1944444444444445E-2</v>
      </c>
      <c r="H23" s="19">
        <f t="shared" si="35"/>
        <v>0</v>
      </c>
      <c r="I23" s="19">
        <f t="shared" si="36"/>
        <v>1200</v>
      </c>
      <c r="J23" s="19">
        <f t="shared" si="37"/>
        <v>0</v>
      </c>
      <c r="K23" s="19">
        <f t="shared" si="38"/>
        <v>0</v>
      </c>
      <c r="L23" s="19">
        <f t="shared" si="39"/>
        <v>0</v>
      </c>
      <c r="M23" s="19">
        <f t="shared" si="40"/>
        <v>0</v>
      </c>
      <c r="N23" s="19">
        <f t="shared" si="41"/>
        <v>0</v>
      </c>
      <c r="O23" s="19">
        <f t="shared" si="42"/>
        <v>2.1833333333333336</v>
      </c>
      <c r="P23" s="19">
        <f t="shared" si="43"/>
        <v>2</v>
      </c>
      <c r="Q23" s="19">
        <f t="shared" si="44"/>
        <v>11</v>
      </c>
    </row>
    <row r="24" spans="1:17" s="21" customFormat="1">
      <c r="A24" s="21" t="s">
        <v>159</v>
      </c>
      <c r="B24" s="18">
        <f t="shared" si="32"/>
        <v>9.0972222222222218E-2</v>
      </c>
      <c r="C24" s="18">
        <f t="shared" si="33"/>
        <v>0.10486111111111111</v>
      </c>
      <c r="D24" s="33">
        <v>900</v>
      </c>
      <c r="E24" s="33">
        <v>300</v>
      </c>
      <c r="F24" s="20">
        <f t="shared" si="34"/>
        <v>9.5833333333333326E-2</v>
      </c>
      <c r="H24" s="19">
        <f t="shared" si="35"/>
        <v>0</v>
      </c>
      <c r="I24" s="19">
        <f t="shared" si="36"/>
        <v>1200</v>
      </c>
      <c r="J24" s="19">
        <f t="shared" si="37"/>
        <v>0</v>
      </c>
      <c r="K24" s="19">
        <f t="shared" si="38"/>
        <v>0</v>
      </c>
      <c r="L24" s="19">
        <f t="shared" si="39"/>
        <v>0</v>
      </c>
      <c r="M24" s="19">
        <f t="shared" si="40"/>
        <v>0</v>
      </c>
      <c r="N24" s="19">
        <f t="shared" si="41"/>
        <v>0</v>
      </c>
      <c r="O24" s="19">
        <f t="shared" si="42"/>
        <v>2.5166666666666666</v>
      </c>
      <c r="P24" s="19">
        <f t="shared" si="43"/>
        <v>2</v>
      </c>
      <c r="Q24" s="19">
        <f t="shared" si="44"/>
        <v>31</v>
      </c>
    </row>
    <row r="25" spans="1:17" s="21" customFormat="1">
      <c r="A25" s="21" t="s">
        <v>152</v>
      </c>
      <c r="B25" s="18">
        <f t="shared" si="32"/>
        <v>0.10486111111111111</v>
      </c>
      <c r="C25" s="18">
        <f t="shared" si="33"/>
        <v>0.11527777777777777</v>
      </c>
      <c r="D25" s="33">
        <v>600</v>
      </c>
      <c r="E25" s="33">
        <v>300</v>
      </c>
      <c r="F25" s="20">
        <f t="shared" si="34"/>
        <v>0.10833333333333334</v>
      </c>
      <c r="H25" s="19">
        <f t="shared" si="35"/>
        <v>0</v>
      </c>
      <c r="I25" s="19">
        <f t="shared" si="36"/>
        <v>0</v>
      </c>
      <c r="J25" s="19">
        <f t="shared" si="37"/>
        <v>0</v>
      </c>
      <c r="K25" s="19">
        <f t="shared" si="38"/>
        <v>900</v>
      </c>
      <c r="L25" s="19">
        <f t="shared" si="39"/>
        <v>0</v>
      </c>
      <c r="M25" s="19">
        <f t="shared" si="40"/>
        <v>0</v>
      </c>
      <c r="N25" s="19">
        <f t="shared" si="41"/>
        <v>0</v>
      </c>
      <c r="O25" s="19">
        <f t="shared" si="42"/>
        <v>2.7666666666666666</v>
      </c>
      <c r="P25" s="19">
        <f t="shared" si="43"/>
        <v>2</v>
      </c>
      <c r="Q25" s="19">
        <f t="shared" si="44"/>
        <v>46</v>
      </c>
    </row>
    <row r="26" spans="1:17" s="21" customFormat="1">
      <c r="A26" s="21" t="s">
        <v>160</v>
      </c>
      <c r="B26" s="18">
        <f t="shared" si="32"/>
        <v>0.11527777777777777</v>
      </c>
      <c r="C26" s="18">
        <f t="shared" si="33"/>
        <v>0.12916666666666668</v>
      </c>
      <c r="D26" s="33">
        <v>900</v>
      </c>
      <c r="E26" s="33">
        <v>300</v>
      </c>
      <c r="F26" s="20">
        <f t="shared" si="34"/>
        <v>0.12013888888888889</v>
      </c>
      <c r="H26" s="19">
        <f t="shared" si="35"/>
        <v>0</v>
      </c>
      <c r="I26" s="19">
        <f t="shared" si="36"/>
        <v>0</v>
      </c>
      <c r="J26" s="19">
        <f t="shared" si="37"/>
        <v>1200</v>
      </c>
      <c r="K26" s="19">
        <f t="shared" si="38"/>
        <v>0</v>
      </c>
      <c r="L26" s="19">
        <f t="shared" si="39"/>
        <v>0</v>
      </c>
      <c r="M26" s="19">
        <f t="shared" si="40"/>
        <v>0</v>
      </c>
      <c r="N26" s="19">
        <f t="shared" si="41"/>
        <v>0</v>
      </c>
      <c r="O26" s="19">
        <f t="shared" si="42"/>
        <v>3.1</v>
      </c>
      <c r="P26" s="19">
        <f t="shared" si="43"/>
        <v>3</v>
      </c>
      <c r="Q26" s="19">
        <f t="shared" si="44"/>
        <v>6</v>
      </c>
    </row>
    <row r="27" spans="1:17" s="21" customFormat="1">
      <c r="A27" s="21" t="s">
        <v>147</v>
      </c>
      <c r="B27" s="18">
        <f t="shared" si="32"/>
        <v>0.12916666666666668</v>
      </c>
      <c r="C27" s="18">
        <f t="shared" si="33"/>
        <v>0.14305555555555557</v>
      </c>
      <c r="D27" s="33">
        <v>900</v>
      </c>
      <c r="E27" s="33">
        <v>300</v>
      </c>
      <c r="F27" s="20">
        <f t="shared" si="34"/>
        <v>0.13402777777777777</v>
      </c>
      <c r="H27" s="19">
        <f t="shared" si="35"/>
        <v>0</v>
      </c>
      <c r="I27" s="19">
        <f t="shared" si="36"/>
        <v>1200</v>
      </c>
      <c r="J27" s="19">
        <f t="shared" si="37"/>
        <v>0</v>
      </c>
      <c r="K27" s="19">
        <f t="shared" si="38"/>
        <v>0</v>
      </c>
      <c r="L27" s="19">
        <f t="shared" si="39"/>
        <v>0</v>
      </c>
      <c r="M27" s="19">
        <f t="shared" si="40"/>
        <v>0</v>
      </c>
      <c r="N27" s="19">
        <f t="shared" si="41"/>
        <v>0</v>
      </c>
      <c r="O27" s="19">
        <f t="shared" si="42"/>
        <v>3.4333333333333336</v>
      </c>
      <c r="P27" s="19">
        <f t="shared" si="43"/>
        <v>3</v>
      </c>
      <c r="Q27" s="19">
        <f t="shared" si="44"/>
        <v>26</v>
      </c>
    </row>
    <row r="28" spans="1:17" s="21" customFormat="1">
      <c r="A28" s="21" t="s">
        <v>161</v>
      </c>
      <c r="B28" s="18">
        <f t="shared" si="32"/>
        <v>0.14305555555555557</v>
      </c>
      <c r="C28" s="18">
        <f t="shared" si="33"/>
        <v>0.15694444444444444</v>
      </c>
      <c r="D28" s="33">
        <v>900</v>
      </c>
      <c r="E28" s="33">
        <v>300</v>
      </c>
      <c r="F28" s="20">
        <f t="shared" si="34"/>
        <v>0.14791666666666667</v>
      </c>
      <c r="H28" s="19">
        <f t="shared" si="35"/>
        <v>0</v>
      </c>
      <c r="I28" s="19">
        <f t="shared" si="36"/>
        <v>0</v>
      </c>
      <c r="J28" s="19">
        <f t="shared" si="37"/>
        <v>1200</v>
      </c>
      <c r="K28" s="19">
        <f t="shared" si="38"/>
        <v>0</v>
      </c>
      <c r="L28" s="19">
        <f t="shared" si="39"/>
        <v>0</v>
      </c>
      <c r="M28" s="19">
        <f t="shared" si="40"/>
        <v>0</v>
      </c>
      <c r="N28" s="19">
        <f t="shared" si="41"/>
        <v>0</v>
      </c>
      <c r="O28" s="19">
        <f t="shared" si="42"/>
        <v>3.7666666666666666</v>
      </c>
      <c r="P28" s="19">
        <f t="shared" si="43"/>
        <v>3</v>
      </c>
      <c r="Q28" s="19">
        <f t="shared" si="44"/>
        <v>46</v>
      </c>
    </row>
    <row r="29" spans="1:17" s="21" customFormat="1">
      <c r="A29" s="21" t="s">
        <v>151</v>
      </c>
      <c r="B29" s="18">
        <f t="shared" si="32"/>
        <v>0.15694444444444444</v>
      </c>
      <c r="C29" s="18">
        <f t="shared" si="33"/>
        <v>0.17083333333333331</v>
      </c>
      <c r="D29" s="33">
        <v>900</v>
      </c>
      <c r="E29" s="33">
        <v>300</v>
      </c>
      <c r="F29" s="20">
        <f t="shared" si="34"/>
        <v>0.16180555555555556</v>
      </c>
      <c r="H29" s="19">
        <f t="shared" si="35"/>
        <v>0</v>
      </c>
      <c r="I29" s="19">
        <f t="shared" si="36"/>
        <v>1200</v>
      </c>
      <c r="J29" s="19">
        <f t="shared" si="37"/>
        <v>0</v>
      </c>
      <c r="K29" s="19">
        <f t="shared" si="38"/>
        <v>0</v>
      </c>
      <c r="L29" s="19">
        <f t="shared" si="39"/>
        <v>0</v>
      </c>
      <c r="M29" s="19">
        <f t="shared" si="40"/>
        <v>0</v>
      </c>
      <c r="N29" s="19">
        <f t="shared" si="41"/>
        <v>0</v>
      </c>
      <c r="O29" s="19">
        <f t="shared" si="42"/>
        <v>4.0999999999999996</v>
      </c>
      <c r="P29" s="19">
        <f t="shared" si="43"/>
        <v>4</v>
      </c>
      <c r="Q29" s="19">
        <f t="shared" si="44"/>
        <v>6</v>
      </c>
    </row>
    <row r="30" spans="1:17" s="21" customFormat="1">
      <c r="A30" s="21" t="s">
        <v>162</v>
      </c>
      <c r="B30" s="18">
        <f t="shared" si="32"/>
        <v>0.17083333333333331</v>
      </c>
      <c r="C30" s="18">
        <f t="shared" si="33"/>
        <v>0.18472222222222223</v>
      </c>
      <c r="D30" s="33">
        <v>900</v>
      </c>
      <c r="E30" s="33">
        <v>300</v>
      </c>
      <c r="F30" s="20">
        <f t="shared" si="34"/>
        <v>0.17569444444444446</v>
      </c>
      <c r="H30" s="19">
        <f t="shared" si="35"/>
        <v>0</v>
      </c>
      <c r="I30" s="19">
        <f t="shared" si="36"/>
        <v>1200</v>
      </c>
      <c r="J30" s="19">
        <f t="shared" si="37"/>
        <v>0</v>
      </c>
      <c r="K30" s="19">
        <f t="shared" si="38"/>
        <v>0</v>
      </c>
      <c r="L30" s="19">
        <f t="shared" si="39"/>
        <v>0</v>
      </c>
      <c r="M30" s="19">
        <f t="shared" si="40"/>
        <v>0</v>
      </c>
      <c r="N30" s="19">
        <f t="shared" si="41"/>
        <v>0</v>
      </c>
      <c r="O30" s="19">
        <f t="shared" si="42"/>
        <v>4.4333333333333336</v>
      </c>
      <c r="P30" s="19">
        <f t="shared" si="43"/>
        <v>4</v>
      </c>
      <c r="Q30" s="19">
        <f t="shared" si="44"/>
        <v>26</v>
      </c>
    </row>
    <row r="31" spans="1:17" s="21" customFormat="1">
      <c r="A31" s="21" t="s">
        <v>163</v>
      </c>
      <c r="B31" s="18">
        <f t="shared" si="32"/>
        <v>0.18472222222222223</v>
      </c>
      <c r="C31" s="18">
        <f t="shared" si="33"/>
        <v>0.1986111111111111</v>
      </c>
      <c r="D31" s="33">
        <v>900</v>
      </c>
      <c r="E31" s="33">
        <v>300</v>
      </c>
      <c r="F31" s="20">
        <f t="shared" si="34"/>
        <v>0.18958333333333333</v>
      </c>
      <c r="H31" s="19">
        <f t="shared" si="35"/>
        <v>0</v>
      </c>
      <c r="I31" s="19">
        <f t="shared" si="36"/>
        <v>1200</v>
      </c>
      <c r="J31" s="19">
        <f t="shared" si="37"/>
        <v>0</v>
      </c>
      <c r="K31" s="19">
        <f t="shared" si="38"/>
        <v>0</v>
      </c>
      <c r="L31" s="19">
        <f t="shared" si="39"/>
        <v>0</v>
      </c>
      <c r="M31" s="19">
        <f t="shared" si="40"/>
        <v>0</v>
      </c>
      <c r="N31" s="19">
        <f t="shared" si="41"/>
        <v>0</v>
      </c>
      <c r="O31" s="19">
        <f t="shared" si="42"/>
        <v>4.7666666666666666</v>
      </c>
      <c r="P31" s="19">
        <f t="shared" si="43"/>
        <v>4</v>
      </c>
      <c r="Q31" s="19">
        <f t="shared" si="44"/>
        <v>46</v>
      </c>
    </row>
    <row r="32" spans="1:17" s="21" customFormat="1">
      <c r="A32" s="21" t="s">
        <v>150</v>
      </c>
      <c r="B32" s="18">
        <f t="shared" si="32"/>
        <v>0.1986111111111111</v>
      </c>
      <c r="C32" s="18">
        <f t="shared" si="33"/>
        <v>0.21249999999999999</v>
      </c>
      <c r="D32" s="33">
        <v>900</v>
      </c>
      <c r="E32" s="33">
        <v>300</v>
      </c>
      <c r="F32" s="20">
        <f t="shared" si="34"/>
        <v>0.20347222222222219</v>
      </c>
      <c r="H32" s="19">
        <f t="shared" si="35"/>
        <v>0</v>
      </c>
      <c r="I32" s="19">
        <f t="shared" si="36"/>
        <v>1200</v>
      </c>
      <c r="J32" s="19">
        <f t="shared" si="37"/>
        <v>0</v>
      </c>
      <c r="K32" s="19">
        <f t="shared" si="38"/>
        <v>0</v>
      </c>
      <c r="L32" s="19">
        <f t="shared" si="39"/>
        <v>0</v>
      </c>
      <c r="M32" s="19">
        <f t="shared" si="40"/>
        <v>0</v>
      </c>
      <c r="N32" s="19">
        <f t="shared" si="41"/>
        <v>0</v>
      </c>
      <c r="O32" s="19">
        <f t="shared" si="42"/>
        <v>5.0999999999999996</v>
      </c>
      <c r="P32" s="19">
        <f t="shared" si="43"/>
        <v>5</v>
      </c>
      <c r="Q32" s="19">
        <f t="shared" si="44"/>
        <v>6</v>
      </c>
    </row>
    <row r="33" spans="1:17" s="21" customFormat="1">
      <c r="A33" s="21" t="s">
        <v>164</v>
      </c>
      <c r="B33" s="18">
        <f t="shared" si="32"/>
        <v>0.21249999999999999</v>
      </c>
      <c r="C33" s="18">
        <f t="shared" si="33"/>
        <v>0.21666666666666667</v>
      </c>
      <c r="D33" s="33">
        <v>300</v>
      </c>
      <c r="E33" s="33">
        <v>60</v>
      </c>
      <c r="F33" s="20">
        <f t="shared" si="34"/>
        <v>0.21388888888888891</v>
      </c>
      <c r="H33" s="19">
        <f t="shared" si="35"/>
        <v>0</v>
      </c>
      <c r="I33" s="19">
        <f t="shared" si="36"/>
        <v>0</v>
      </c>
      <c r="J33" s="19">
        <f t="shared" si="37"/>
        <v>360</v>
      </c>
      <c r="K33" s="19">
        <f t="shared" si="38"/>
        <v>0</v>
      </c>
      <c r="L33" s="19">
        <f t="shared" si="39"/>
        <v>0</v>
      </c>
      <c r="M33" s="19">
        <f t="shared" si="40"/>
        <v>0</v>
      </c>
      <c r="N33" s="19">
        <f t="shared" si="41"/>
        <v>0</v>
      </c>
      <c r="O33" s="19">
        <f t="shared" si="42"/>
        <v>5.2</v>
      </c>
      <c r="P33" s="19">
        <f t="shared" si="43"/>
        <v>5</v>
      </c>
      <c r="Q33" s="19">
        <f t="shared" si="44"/>
        <v>12</v>
      </c>
    </row>
    <row r="34" spans="1:17" s="21" customFormat="1">
      <c r="A34" s="21" t="s">
        <v>164</v>
      </c>
      <c r="B34" s="18">
        <f t="shared" si="32"/>
        <v>0.21666666666666667</v>
      </c>
      <c r="C34" s="18">
        <f t="shared" si="33"/>
        <v>0.22361111111111109</v>
      </c>
      <c r="D34" s="33">
        <v>300</v>
      </c>
      <c r="E34" s="33">
        <v>300</v>
      </c>
      <c r="F34" s="20">
        <f t="shared" si="34"/>
        <v>0.21805555555555556</v>
      </c>
      <c r="H34" s="19">
        <f t="shared" si="35"/>
        <v>0</v>
      </c>
      <c r="I34" s="19">
        <f t="shared" si="36"/>
        <v>0</v>
      </c>
      <c r="J34" s="19">
        <f t="shared" si="37"/>
        <v>600</v>
      </c>
      <c r="K34" s="19">
        <f t="shared" si="38"/>
        <v>0</v>
      </c>
      <c r="L34" s="19">
        <f t="shared" si="39"/>
        <v>0</v>
      </c>
      <c r="M34" s="19">
        <f t="shared" si="40"/>
        <v>0</v>
      </c>
      <c r="N34" s="19">
        <f t="shared" si="41"/>
        <v>0</v>
      </c>
      <c r="O34" s="19">
        <f t="shared" si="42"/>
        <v>5.3666666666666663</v>
      </c>
      <c r="P34" s="19">
        <f t="shared" si="43"/>
        <v>5</v>
      </c>
      <c r="Q34" s="19">
        <f t="shared" si="44"/>
        <v>22</v>
      </c>
    </row>
    <row r="35" spans="1:17" s="21" customFormat="1">
      <c r="B35" s="18"/>
      <c r="C35" s="18"/>
    </row>
    <row r="36" spans="1:17" s="21" customFormat="1">
      <c r="B36" s="18"/>
      <c r="C36" s="18"/>
      <c r="G36" s="23" t="s">
        <v>32</v>
      </c>
      <c r="H36" s="24">
        <f t="shared" ref="H36:N36" si="45">SUM(H4:H34)</f>
        <v>0</v>
      </c>
      <c r="I36" s="24">
        <f t="shared" si="45"/>
        <v>15600</v>
      </c>
      <c r="J36" s="24">
        <f t="shared" si="45"/>
        <v>11520</v>
      </c>
      <c r="K36" s="24">
        <f t="shared" si="45"/>
        <v>900</v>
      </c>
      <c r="L36" s="24">
        <f t="shared" si="45"/>
        <v>0</v>
      </c>
      <c r="M36" s="24">
        <f t="shared" si="45"/>
        <v>0</v>
      </c>
      <c r="N36" s="24">
        <f t="shared" si="45"/>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activeCell="A7" sqref="A7"/>
    </sheetView>
  </sheetViews>
  <sheetFormatPr baseColWidth="10" defaultRowHeight="15" x14ac:dyDescent="0"/>
  <cols>
    <col min="2" max="3" width="10.83203125" style="5"/>
  </cols>
  <sheetData>
    <row r="1" spans="1:17">
      <c r="A1" s="10" t="s">
        <v>41</v>
      </c>
      <c r="B1" s="13" t="s">
        <v>4</v>
      </c>
      <c r="C1" s="13" t="s">
        <v>5</v>
      </c>
      <c r="D1" s="9" t="s">
        <v>6</v>
      </c>
      <c r="E1" s="9" t="s">
        <v>11</v>
      </c>
      <c r="F1" s="8" t="s">
        <v>7</v>
      </c>
      <c r="G1" s="8" t="s">
        <v>45</v>
      </c>
      <c r="H1" s="9" t="s">
        <v>12</v>
      </c>
      <c r="I1" s="9" t="s">
        <v>13</v>
      </c>
      <c r="J1" s="9" t="s">
        <v>14</v>
      </c>
      <c r="K1" s="9" t="s">
        <v>15</v>
      </c>
      <c r="L1" s="9" t="s">
        <v>16</v>
      </c>
      <c r="M1" s="9" t="s">
        <v>17</v>
      </c>
      <c r="N1" s="9" t="s">
        <v>18</v>
      </c>
      <c r="O1" s="9"/>
      <c r="P1" s="9"/>
      <c r="Q1" s="9"/>
    </row>
    <row r="2" spans="1:17" s="22" customFormat="1">
      <c r="A2" s="22" t="s">
        <v>129</v>
      </c>
      <c r="B2" s="17">
        <f>'Summary JULY 2013'!M4</f>
        <v>0.875</v>
      </c>
      <c r="C2" s="32">
        <f t="shared" ref="C2:C13" si="0">TIME(P2,Q2,0)</f>
        <v>0.88541666666666663</v>
      </c>
      <c r="D2" s="33">
        <v>600</v>
      </c>
      <c r="E2" s="33">
        <v>300</v>
      </c>
      <c r="F2" s="34">
        <f t="shared" ref="F2:F13" si="1">TIME(HOUR(B2),MINUTE(B2)+D2/120,0)</f>
        <v>0.87847222222222221</v>
      </c>
      <c r="H2" s="33">
        <f t="shared" ref="H2:H13" si="2">IF(MID(A2,1,2)="RM",D2+E2,0)</f>
        <v>0</v>
      </c>
      <c r="I2" s="33">
        <f t="shared" ref="I2:I13" si="3">IF(MID(A2,1,2)="MP",0,IF(MID(A2,1,1)="M",D2+E2,0))</f>
        <v>0</v>
      </c>
      <c r="J2" s="33">
        <f t="shared" ref="J2:J13" si="4">IF(MID(A2,1,2)="KP",D2+E2,0)</f>
        <v>0</v>
      </c>
      <c r="K2" s="33">
        <f t="shared" ref="K2:K13" si="5">IF(MID(A2,1,2)="MP",D2+E2,0)</f>
        <v>900</v>
      </c>
      <c r="L2" s="33">
        <f t="shared" ref="L2:L13" si="6">IF(MID(A2,1,2)="OC",D2+E2,0)</f>
        <v>0</v>
      </c>
      <c r="M2" s="33">
        <f t="shared" ref="M2:M13" si="7">IF(MID(A2,1,2)="AS",D2+E2,0)</f>
        <v>0</v>
      </c>
      <c r="N2" s="33">
        <f t="shared" ref="N2:N13" si="8">IF(MID(A2,1,2)="IP",D2+E2,0)</f>
        <v>0</v>
      </c>
      <c r="O2" s="33">
        <f t="shared" ref="O2:O13" si="9">HOUR(B2)+(MINUTE(B2)+(D2+E2)/60)/60</f>
        <v>21.25</v>
      </c>
      <c r="P2" s="33">
        <f t="shared" ref="P2:P13" si="10">INT(O2)</f>
        <v>21</v>
      </c>
      <c r="Q2" s="33">
        <f t="shared" ref="Q2:Q13" si="11">ROUND(((O2-P2)*60),0)</f>
        <v>15</v>
      </c>
    </row>
    <row r="3" spans="1:17" s="21" customFormat="1">
      <c r="A3" s="22" t="s">
        <v>130</v>
      </c>
      <c r="B3" s="18">
        <f t="shared" ref="B3:B13" si="12">C2</f>
        <v>0.88541666666666663</v>
      </c>
      <c r="C3" s="18">
        <f t="shared" si="0"/>
        <v>0.89930555555555547</v>
      </c>
      <c r="D3" s="33">
        <v>900</v>
      </c>
      <c r="E3" s="33">
        <v>300</v>
      </c>
      <c r="F3" s="20">
        <f t="shared" si="1"/>
        <v>0.89027777777777783</v>
      </c>
      <c r="H3" s="19">
        <f t="shared" si="2"/>
        <v>0</v>
      </c>
      <c r="I3" s="19">
        <f t="shared" si="3"/>
        <v>0</v>
      </c>
      <c r="J3" s="19">
        <f t="shared" si="4"/>
        <v>0</v>
      </c>
      <c r="K3" s="19">
        <f t="shared" si="5"/>
        <v>1200</v>
      </c>
      <c r="L3" s="19">
        <f t="shared" si="6"/>
        <v>0</v>
      </c>
      <c r="M3" s="19">
        <f t="shared" si="7"/>
        <v>0</v>
      </c>
      <c r="N3" s="19">
        <f t="shared" si="8"/>
        <v>0</v>
      </c>
      <c r="O3" s="19">
        <f t="shared" si="9"/>
        <v>21.583333333333332</v>
      </c>
      <c r="P3" s="19">
        <f t="shared" si="10"/>
        <v>21</v>
      </c>
      <c r="Q3" s="19">
        <f t="shared" si="11"/>
        <v>35</v>
      </c>
    </row>
    <row r="4" spans="1:17" s="21" customFormat="1">
      <c r="A4" s="21" t="s">
        <v>165</v>
      </c>
      <c r="B4" s="18">
        <f t="shared" si="12"/>
        <v>0.89930555555555547</v>
      </c>
      <c r="C4" s="18">
        <f t="shared" si="0"/>
        <v>0.91319444444444453</v>
      </c>
      <c r="D4" s="33">
        <v>900</v>
      </c>
      <c r="E4" s="33">
        <v>300</v>
      </c>
      <c r="F4" s="20">
        <f t="shared" si="1"/>
        <v>0.90416666666666667</v>
      </c>
      <c r="H4" s="19">
        <f t="shared" si="2"/>
        <v>0</v>
      </c>
      <c r="I4" s="19">
        <f t="shared" si="3"/>
        <v>0</v>
      </c>
      <c r="J4" s="19">
        <f t="shared" si="4"/>
        <v>1200</v>
      </c>
      <c r="K4" s="19">
        <f t="shared" si="5"/>
        <v>0</v>
      </c>
      <c r="L4" s="19">
        <f t="shared" si="6"/>
        <v>0</v>
      </c>
      <c r="M4" s="19">
        <f t="shared" si="7"/>
        <v>0</v>
      </c>
      <c r="N4" s="19">
        <f t="shared" si="8"/>
        <v>0</v>
      </c>
      <c r="O4" s="19">
        <f t="shared" si="9"/>
        <v>21.916666666666668</v>
      </c>
      <c r="P4" s="19">
        <f t="shared" si="10"/>
        <v>21</v>
      </c>
      <c r="Q4" s="19">
        <f t="shared" si="11"/>
        <v>55</v>
      </c>
    </row>
    <row r="5" spans="1:17" s="21" customFormat="1">
      <c r="A5" s="21" t="s">
        <v>132</v>
      </c>
      <c r="B5" s="18">
        <f t="shared" si="12"/>
        <v>0.91319444444444453</v>
      </c>
      <c r="C5" s="18">
        <f t="shared" si="0"/>
        <v>0.92708333333333337</v>
      </c>
      <c r="D5" s="33">
        <v>900</v>
      </c>
      <c r="E5" s="33">
        <v>300</v>
      </c>
      <c r="F5" s="20">
        <f t="shared" si="1"/>
        <v>0.91805555555555562</v>
      </c>
      <c r="H5" s="19">
        <f t="shared" si="2"/>
        <v>0</v>
      </c>
      <c r="I5" s="19">
        <f t="shared" si="3"/>
        <v>0</v>
      </c>
      <c r="J5" s="19">
        <f t="shared" si="4"/>
        <v>1200</v>
      </c>
      <c r="K5" s="19">
        <f t="shared" si="5"/>
        <v>0</v>
      </c>
      <c r="L5" s="19">
        <f t="shared" si="6"/>
        <v>0</v>
      </c>
      <c r="M5" s="19">
        <f t="shared" si="7"/>
        <v>0</v>
      </c>
      <c r="N5" s="19">
        <f t="shared" si="8"/>
        <v>0</v>
      </c>
      <c r="O5" s="19">
        <f t="shared" si="9"/>
        <v>22.25</v>
      </c>
      <c r="P5" s="19">
        <f t="shared" si="10"/>
        <v>22</v>
      </c>
      <c r="Q5" s="19">
        <f t="shared" si="11"/>
        <v>15</v>
      </c>
    </row>
    <row r="6" spans="1:17" s="21" customFormat="1">
      <c r="A6" s="21" t="s">
        <v>170</v>
      </c>
      <c r="B6" s="18">
        <f t="shared" si="12"/>
        <v>0.92708333333333337</v>
      </c>
      <c r="C6" s="18">
        <f t="shared" si="0"/>
        <v>0.94097222222222221</v>
      </c>
      <c r="D6" s="33">
        <v>900</v>
      </c>
      <c r="E6" s="33">
        <v>300</v>
      </c>
      <c r="F6" s="20">
        <f t="shared" si="1"/>
        <v>0.93194444444444446</v>
      </c>
      <c r="H6" s="19">
        <f t="shared" si="2"/>
        <v>0</v>
      </c>
      <c r="I6" s="19">
        <f t="shared" si="3"/>
        <v>0</v>
      </c>
      <c r="J6" s="19">
        <f t="shared" si="4"/>
        <v>1200</v>
      </c>
      <c r="K6" s="19">
        <f t="shared" si="5"/>
        <v>0</v>
      </c>
      <c r="L6" s="19">
        <f t="shared" si="6"/>
        <v>0</v>
      </c>
      <c r="M6" s="19">
        <f t="shared" si="7"/>
        <v>0</v>
      </c>
      <c r="N6" s="19">
        <f t="shared" si="8"/>
        <v>0</v>
      </c>
      <c r="O6" s="19">
        <f t="shared" si="9"/>
        <v>22.583333333333332</v>
      </c>
      <c r="P6" s="19">
        <f t="shared" si="10"/>
        <v>22</v>
      </c>
      <c r="Q6" s="19">
        <f t="shared" si="11"/>
        <v>35</v>
      </c>
    </row>
    <row r="7" spans="1:17" s="21" customFormat="1">
      <c r="A7" s="21" t="s">
        <v>159</v>
      </c>
      <c r="B7" s="18">
        <f t="shared" si="12"/>
        <v>0.94097222222222221</v>
      </c>
      <c r="C7" s="18">
        <f t="shared" si="0"/>
        <v>0.95486111111111116</v>
      </c>
      <c r="D7" s="33">
        <v>900</v>
      </c>
      <c r="E7" s="33">
        <v>300</v>
      </c>
      <c r="F7" s="20">
        <f t="shared" si="1"/>
        <v>0.9458333333333333</v>
      </c>
      <c r="H7" s="19">
        <f t="shared" si="2"/>
        <v>0</v>
      </c>
      <c r="I7" s="19">
        <f t="shared" si="3"/>
        <v>1200</v>
      </c>
      <c r="J7" s="19">
        <f t="shared" si="4"/>
        <v>0</v>
      </c>
      <c r="K7" s="19">
        <f t="shared" si="5"/>
        <v>0</v>
      </c>
      <c r="L7" s="19">
        <f t="shared" si="6"/>
        <v>0</v>
      </c>
      <c r="M7" s="19">
        <f t="shared" si="7"/>
        <v>0</v>
      </c>
      <c r="N7" s="19">
        <f t="shared" si="8"/>
        <v>0</v>
      </c>
      <c r="O7" s="19">
        <f t="shared" si="9"/>
        <v>22.916666666666668</v>
      </c>
      <c r="P7" s="19">
        <f t="shared" si="10"/>
        <v>22</v>
      </c>
      <c r="Q7" s="19">
        <f t="shared" si="11"/>
        <v>55</v>
      </c>
    </row>
    <row r="8" spans="1:17" s="21" customFormat="1">
      <c r="A8" s="21" t="s">
        <v>157</v>
      </c>
      <c r="B8" s="18">
        <f t="shared" si="12"/>
        <v>0.95486111111111116</v>
      </c>
      <c r="C8" s="18">
        <f t="shared" si="0"/>
        <v>0.96875</v>
      </c>
      <c r="D8" s="33">
        <v>900</v>
      </c>
      <c r="E8" s="33">
        <v>300</v>
      </c>
      <c r="F8" s="20">
        <f t="shared" si="1"/>
        <v>0.95972222222222225</v>
      </c>
      <c r="H8" s="19">
        <f t="shared" si="2"/>
        <v>0</v>
      </c>
      <c r="I8" s="19">
        <f t="shared" si="3"/>
        <v>1200</v>
      </c>
      <c r="J8" s="19">
        <f t="shared" si="4"/>
        <v>0</v>
      </c>
      <c r="K8" s="19">
        <f t="shared" si="5"/>
        <v>0</v>
      </c>
      <c r="L8" s="19">
        <f t="shared" si="6"/>
        <v>0</v>
      </c>
      <c r="M8" s="19">
        <f t="shared" si="7"/>
        <v>0</v>
      </c>
      <c r="N8" s="19">
        <f t="shared" si="8"/>
        <v>0</v>
      </c>
      <c r="O8" s="19">
        <f t="shared" si="9"/>
        <v>23.25</v>
      </c>
      <c r="P8" s="19">
        <f t="shared" si="10"/>
        <v>23</v>
      </c>
      <c r="Q8" s="19">
        <f t="shared" si="11"/>
        <v>15</v>
      </c>
    </row>
    <row r="9" spans="1:17" s="21" customFormat="1">
      <c r="A9" s="21" t="s">
        <v>134</v>
      </c>
      <c r="B9" s="18">
        <f t="shared" si="12"/>
        <v>0.96875</v>
      </c>
      <c r="C9" s="18">
        <f t="shared" si="0"/>
        <v>0.98263888888888884</v>
      </c>
      <c r="D9" s="33">
        <v>900</v>
      </c>
      <c r="E9" s="33">
        <v>300</v>
      </c>
      <c r="F9" s="20">
        <f t="shared" si="1"/>
        <v>0.97361111111111109</v>
      </c>
      <c r="H9" s="19">
        <f t="shared" si="2"/>
        <v>0</v>
      </c>
      <c r="I9" s="19">
        <f t="shared" si="3"/>
        <v>0</v>
      </c>
      <c r="J9" s="19">
        <f t="shared" si="4"/>
        <v>1200</v>
      </c>
      <c r="K9" s="19">
        <f t="shared" si="5"/>
        <v>0</v>
      </c>
      <c r="L9" s="19">
        <f t="shared" si="6"/>
        <v>0</v>
      </c>
      <c r="M9" s="19">
        <f t="shared" si="7"/>
        <v>0</v>
      </c>
      <c r="N9" s="19">
        <f t="shared" si="8"/>
        <v>0</v>
      </c>
      <c r="O9" s="19">
        <f t="shared" si="9"/>
        <v>23.583333333333332</v>
      </c>
      <c r="P9" s="19">
        <f t="shared" si="10"/>
        <v>23</v>
      </c>
      <c r="Q9" s="19">
        <f t="shared" si="11"/>
        <v>35</v>
      </c>
    </row>
    <row r="10" spans="1:17" s="21" customFormat="1">
      <c r="A10" s="21" t="s">
        <v>135</v>
      </c>
      <c r="B10" s="18">
        <f t="shared" si="12"/>
        <v>0.98263888888888884</v>
      </c>
      <c r="C10" s="18">
        <f t="shared" si="0"/>
        <v>0.99652777777777779</v>
      </c>
      <c r="D10" s="33">
        <v>900</v>
      </c>
      <c r="E10" s="33">
        <v>300</v>
      </c>
      <c r="F10" s="20">
        <f t="shared" si="1"/>
        <v>0.98749999999999993</v>
      </c>
      <c r="H10" s="19">
        <f t="shared" si="2"/>
        <v>0</v>
      </c>
      <c r="I10" s="19">
        <f t="shared" si="3"/>
        <v>1200</v>
      </c>
      <c r="J10" s="19">
        <f t="shared" si="4"/>
        <v>0</v>
      </c>
      <c r="K10" s="19">
        <f t="shared" si="5"/>
        <v>0</v>
      </c>
      <c r="L10" s="19">
        <f t="shared" si="6"/>
        <v>0</v>
      </c>
      <c r="M10" s="19">
        <f t="shared" si="7"/>
        <v>0</v>
      </c>
      <c r="N10" s="19">
        <f t="shared" si="8"/>
        <v>0</v>
      </c>
      <c r="O10" s="19">
        <f t="shared" si="9"/>
        <v>23.916666666666668</v>
      </c>
      <c r="P10" s="19">
        <f t="shared" si="10"/>
        <v>23</v>
      </c>
      <c r="Q10" s="19">
        <f t="shared" si="11"/>
        <v>55</v>
      </c>
    </row>
    <row r="11" spans="1:17" s="21" customFormat="1">
      <c r="A11" s="21" t="s">
        <v>166</v>
      </c>
      <c r="B11" s="18">
        <f t="shared" si="12"/>
        <v>0.99652777777777779</v>
      </c>
      <c r="C11" s="18">
        <f t="shared" si="0"/>
        <v>1.0416666666666741E-2</v>
      </c>
      <c r="D11" s="33">
        <v>900</v>
      </c>
      <c r="E11" s="33">
        <v>300</v>
      </c>
      <c r="F11" s="20">
        <f t="shared" si="1"/>
        <v>1.388888888888884E-3</v>
      </c>
      <c r="H11" s="19">
        <f t="shared" si="2"/>
        <v>0</v>
      </c>
      <c r="I11" s="19">
        <f t="shared" si="3"/>
        <v>0</v>
      </c>
      <c r="J11" s="19">
        <f t="shared" si="4"/>
        <v>1200</v>
      </c>
      <c r="K11" s="19">
        <f t="shared" si="5"/>
        <v>0</v>
      </c>
      <c r="L11" s="19">
        <f t="shared" si="6"/>
        <v>0</v>
      </c>
      <c r="M11" s="19">
        <f t="shared" si="7"/>
        <v>0</v>
      </c>
      <c r="N11" s="19">
        <f t="shared" si="8"/>
        <v>0</v>
      </c>
      <c r="O11" s="19">
        <f t="shared" si="9"/>
        <v>24.25</v>
      </c>
      <c r="P11" s="19">
        <f t="shared" si="10"/>
        <v>24</v>
      </c>
      <c r="Q11" s="19">
        <f t="shared" si="11"/>
        <v>15</v>
      </c>
    </row>
    <row r="12" spans="1:17" s="21" customFormat="1">
      <c r="A12" s="21" t="s">
        <v>136</v>
      </c>
      <c r="B12" s="18">
        <f t="shared" si="12"/>
        <v>1.0416666666666741E-2</v>
      </c>
      <c r="C12" s="18">
        <f t="shared" si="0"/>
        <v>2.4305555555555556E-2</v>
      </c>
      <c r="D12" s="33">
        <v>900</v>
      </c>
      <c r="E12" s="33">
        <v>300</v>
      </c>
      <c r="F12" s="20">
        <f t="shared" si="1"/>
        <v>1.5277777777777777E-2</v>
      </c>
      <c r="H12" s="19">
        <f t="shared" si="2"/>
        <v>0</v>
      </c>
      <c r="I12" s="19">
        <f t="shared" si="3"/>
        <v>1200</v>
      </c>
      <c r="J12" s="19">
        <f t="shared" si="4"/>
        <v>0</v>
      </c>
      <c r="K12" s="19">
        <f t="shared" si="5"/>
        <v>0</v>
      </c>
      <c r="L12" s="19">
        <f t="shared" si="6"/>
        <v>0</v>
      </c>
      <c r="M12" s="19">
        <f t="shared" si="7"/>
        <v>0</v>
      </c>
      <c r="N12" s="19">
        <f t="shared" si="8"/>
        <v>0</v>
      </c>
      <c r="O12" s="19">
        <f t="shared" si="9"/>
        <v>0.58333333333333337</v>
      </c>
      <c r="P12" s="19">
        <f t="shared" si="10"/>
        <v>0</v>
      </c>
      <c r="Q12" s="19">
        <f t="shared" si="11"/>
        <v>35</v>
      </c>
    </row>
    <row r="13" spans="1:17" s="21" customFormat="1">
      <c r="A13" s="21" t="s">
        <v>137</v>
      </c>
      <c r="B13" s="18">
        <f t="shared" si="12"/>
        <v>2.4305555555555556E-2</v>
      </c>
      <c r="C13" s="18">
        <f t="shared" si="0"/>
        <v>3.8194444444444441E-2</v>
      </c>
      <c r="D13" s="33">
        <v>900</v>
      </c>
      <c r="E13" s="33">
        <v>300</v>
      </c>
      <c r="F13" s="20">
        <f t="shared" si="1"/>
        <v>2.9166666666666664E-2</v>
      </c>
      <c r="H13" s="19">
        <f t="shared" si="2"/>
        <v>0</v>
      </c>
      <c r="I13" s="19">
        <f t="shared" si="3"/>
        <v>1200</v>
      </c>
      <c r="J13" s="19">
        <f t="shared" si="4"/>
        <v>0</v>
      </c>
      <c r="K13" s="19">
        <f t="shared" si="5"/>
        <v>0</v>
      </c>
      <c r="L13" s="19">
        <f t="shared" si="6"/>
        <v>0</v>
      </c>
      <c r="M13" s="19">
        <f t="shared" si="7"/>
        <v>0</v>
      </c>
      <c r="N13" s="19">
        <f t="shared" si="8"/>
        <v>0</v>
      </c>
      <c r="O13" s="19">
        <f t="shared" si="9"/>
        <v>0.91666666666666663</v>
      </c>
      <c r="P13" s="19">
        <f t="shared" si="10"/>
        <v>0</v>
      </c>
      <c r="Q13" s="19">
        <f t="shared" si="11"/>
        <v>55</v>
      </c>
    </row>
    <row r="14" spans="1:17" s="21" customFormat="1">
      <c r="A14" s="21" t="s">
        <v>141</v>
      </c>
      <c r="B14" s="18">
        <f t="shared" ref="B14:B28" si="13">C13</f>
        <v>3.8194444444444441E-2</v>
      </c>
      <c r="C14" s="18">
        <f t="shared" ref="C14:C28" si="14">TIME(P14,Q14,0)</f>
        <v>5.2083333333333336E-2</v>
      </c>
      <c r="D14" s="33">
        <v>900</v>
      </c>
      <c r="E14" s="33">
        <v>300</v>
      </c>
      <c r="F14" s="20">
        <f t="shared" ref="F14:F28" si="15">TIME(HOUR(B14),MINUTE(B14)+D14/120,0)</f>
        <v>4.3055555555555562E-2</v>
      </c>
      <c r="H14" s="19">
        <f t="shared" ref="H14:H28" si="16">IF(MID(A14,1,2)="RM",D14+E14,0)</f>
        <v>0</v>
      </c>
      <c r="I14" s="19">
        <f t="shared" ref="I14:I28" si="17">IF(MID(A14,1,2)="MP",0,IF(MID(A14,1,1)="M",D14+E14,0))</f>
        <v>0</v>
      </c>
      <c r="J14" s="19">
        <f t="shared" ref="J14:J28" si="18">IF(MID(A14,1,2)="KP",D14+E14,0)</f>
        <v>1200</v>
      </c>
      <c r="K14" s="19">
        <f t="shared" ref="K14:K28" si="19">IF(MID(A14,1,2)="MP",D14+E14,0)</f>
        <v>0</v>
      </c>
      <c r="L14" s="19">
        <f t="shared" ref="L14:L28" si="20">IF(MID(A14,1,2)="OC",D14+E14,0)</f>
        <v>0</v>
      </c>
      <c r="M14" s="19">
        <f t="shared" ref="M14:M28" si="21">IF(MID(A14,1,2)="AS",D14+E14,0)</f>
        <v>0</v>
      </c>
      <c r="N14" s="19">
        <f t="shared" ref="N14:N28" si="22">IF(MID(A14,1,2)="IP",D14+E14,0)</f>
        <v>0</v>
      </c>
      <c r="O14" s="19">
        <f t="shared" ref="O14:O28" si="23">HOUR(B14)+(MINUTE(B14)+(D14+E14)/60)/60</f>
        <v>1.25</v>
      </c>
      <c r="P14" s="19">
        <f t="shared" ref="P14:P28" si="24">INT(O14)</f>
        <v>1</v>
      </c>
      <c r="Q14" s="19">
        <f t="shared" ref="Q14:Q28" si="25">ROUND(((O14-P14)*60),0)</f>
        <v>15</v>
      </c>
    </row>
    <row r="15" spans="1:17" s="21" customFormat="1">
      <c r="A15" s="21" t="s">
        <v>142</v>
      </c>
      <c r="B15" s="18">
        <f t="shared" si="13"/>
        <v>5.2083333333333336E-2</v>
      </c>
      <c r="C15" s="18">
        <f t="shared" si="14"/>
        <v>6.5972222222222224E-2</v>
      </c>
      <c r="D15" s="33">
        <v>900</v>
      </c>
      <c r="E15" s="33">
        <v>300</v>
      </c>
      <c r="F15" s="20">
        <f t="shared" si="15"/>
        <v>5.6944444444444443E-2</v>
      </c>
      <c r="H15" s="19">
        <f t="shared" si="16"/>
        <v>0</v>
      </c>
      <c r="I15" s="19">
        <f t="shared" si="17"/>
        <v>1200</v>
      </c>
      <c r="J15" s="19">
        <f t="shared" si="18"/>
        <v>0</v>
      </c>
      <c r="K15" s="19">
        <f t="shared" si="19"/>
        <v>0</v>
      </c>
      <c r="L15" s="19">
        <f t="shared" si="20"/>
        <v>0</v>
      </c>
      <c r="M15" s="19">
        <f t="shared" si="21"/>
        <v>0</v>
      </c>
      <c r="N15" s="19">
        <f t="shared" si="22"/>
        <v>0</v>
      </c>
      <c r="O15" s="19">
        <f t="shared" si="23"/>
        <v>1.5833333333333335</v>
      </c>
      <c r="P15" s="19">
        <f t="shared" si="24"/>
        <v>1</v>
      </c>
      <c r="Q15" s="19">
        <f t="shared" si="25"/>
        <v>35</v>
      </c>
    </row>
    <row r="16" spans="1:17" s="21" customFormat="1">
      <c r="A16" s="21" t="s">
        <v>143</v>
      </c>
      <c r="B16" s="18">
        <f t="shared" si="13"/>
        <v>6.5972222222222224E-2</v>
      </c>
      <c r="C16" s="18">
        <f t="shared" si="14"/>
        <v>7.9861111111111105E-2</v>
      </c>
      <c r="D16" s="33">
        <v>900</v>
      </c>
      <c r="E16" s="33">
        <v>300</v>
      </c>
      <c r="F16" s="20">
        <f t="shared" si="15"/>
        <v>7.0833333333333331E-2</v>
      </c>
      <c r="H16" s="19">
        <f t="shared" si="16"/>
        <v>0</v>
      </c>
      <c r="I16" s="19">
        <f t="shared" si="17"/>
        <v>1200</v>
      </c>
      <c r="J16" s="19">
        <f t="shared" si="18"/>
        <v>0</v>
      </c>
      <c r="K16" s="19">
        <f t="shared" si="19"/>
        <v>0</v>
      </c>
      <c r="L16" s="19">
        <f t="shared" si="20"/>
        <v>0</v>
      </c>
      <c r="M16" s="19">
        <f t="shared" si="21"/>
        <v>0</v>
      </c>
      <c r="N16" s="19">
        <f t="shared" si="22"/>
        <v>0</v>
      </c>
      <c r="O16" s="19">
        <f t="shared" si="23"/>
        <v>1.9166666666666665</v>
      </c>
      <c r="P16" s="19">
        <f t="shared" si="24"/>
        <v>1</v>
      </c>
      <c r="Q16" s="19">
        <f t="shared" si="25"/>
        <v>55</v>
      </c>
    </row>
    <row r="17" spans="1:17" s="21" customFormat="1">
      <c r="A17" s="21" t="s">
        <v>144</v>
      </c>
      <c r="B17" s="18">
        <f t="shared" si="13"/>
        <v>7.9861111111111105E-2</v>
      </c>
      <c r="C17" s="18">
        <f t="shared" si="14"/>
        <v>9.375E-2</v>
      </c>
      <c r="D17" s="33">
        <v>900</v>
      </c>
      <c r="E17" s="33">
        <v>300</v>
      </c>
      <c r="F17" s="20">
        <f t="shared" si="15"/>
        <v>8.4722222222222213E-2</v>
      </c>
      <c r="H17" s="19">
        <f t="shared" si="16"/>
        <v>0</v>
      </c>
      <c r="I17" s="19">
        <f t="shared" si="17"/>
        <v>1200</v>
      </c>
      <c r="J17" s="19">
        <f t="shared" si="18"/>
        <v>0</v>
      </c>
      <c r="K17" s="19">
        <f t="shared" si="19"/>
        <v>0</v>
      </c>
      <c r="L17" s="19">
        <f t="shared" si="20"/>
        <v>0</v>
      </c>
      <c r="M17" s="19">
        <f t="shared" si="21"/>
        <v>0</v>
      </c>
      <c r="N17" s="19">
        <f t="shared" si="22"/>
        <v>0</v>
      </c>
      <c r="O17" s="19">
        <f t="shared" si="23"/>
        <v>2.25</v>
      </c>
      <c r="P17" s="19">
        <f t="shared" si="24"/>
        <v>2</v>
      </c>
      <c r="Q17" s="19">
        <f t="shared" si="25"/>
        <v>15</v>
      </c>
    </row>
    <row r="18" spans="1:17" s="21" customFormat="1">
      <c r="A18" s="21" t="s">
        <v>145</v>
      </c>
      <c r="B18" s="18">
        <f t="shared" si="13"/>
        <v>9.375E-2</v>
      </c>
      <c r="C18" s="18">
        <f t="shared" si="14"/>
        <v>0.10069444444444443</v>
      </c>
      <c r="D18" s="33">
        <v>300</v>
      </c>
      <c r="E18" s="33">
        <v>300</v>
      </c>
      <c r="F18" s="20">
        <f t="shared" si="15"/>
        <v>9.5138888888888884E-2</v>
      </c>
      <c r="H18" s="19">
        <f t="shared" si="16"/>
        <v>0</v>
      </c>
      <c r="I18" s="19">
        <f t="shared" si="17"/>
        <v>0</v>
      </c>
      <c r="J18" s="19">
        <f t="shared" si="18"/>
        <v>600</v>
      </c>
      <c r="K18" s="19">
        <f t="shared" si="19"/>
        <v>0</v>
      </c>
      <c r="L18" s="19">
        <f t="shared" si="20"/>
        <v>0</v>
      </c>
      <c r="M18" s="19">
        <f t="shared" si="21"/>
        <v>0</v>
      </c>
      <c r="N18" s="19">
        <f t="shared" si="22"/>
        <v>0</v>
      </c>
      <c r="O18" s="19">
        <f t="shared" si="23"/>
        <v>2.4166666666666665</v>
      </c>
      <c r="P18" s="19">
        <f t="shared" si="24"/>
        <v>2</v>
      </c>
      <c r="Q18" s="19">
        <f t="shared" si="25"/>
        <v>25</v>
      </c>
    </row>
    <row r="19" spans="1:17" s="21" customFormat="1">
      <c r="A19" s="21" t="s">
        <v>145</v>
      </c>
      <c r="B19" s="18">
        <f t="shared" si="13"/>
        <v>0.10069444444444443</v>
      </c>
      <c r="C19" s="18">
        <f t="shared" si="14"/>
        <v>0.10486111111111111</v>
      </c>
      <c r="D19" s="33">
        <v>300</v>
      </c>
      <c r="E19" s="33">
        <v>60</v>
      </c>
      <c r="F19" s="20">
        <f t="shared" si="15"/>
        <v>0.10208333333333335</v>
      </c>
      <c r="H19" s="19">
        <f t="shared" si="16"/>
        <v>0</v>
      </c>
      <c r="I19" s="19">
        <f t="shared" si="17"/>
        <v>0</v>
      </c>
      <c r="J19" s="19">
        <f t="shared" si="18"/>
        <v>360</v>
      </c>
      <c r="K19" s="19">
        <f t="shared" si="19"/>
        <v>0</v>
      </c>
      <c r="L19" s="19">
        <f t="shared" si="20"/>
        <v>0</v>
      </c>
      <c r="M19" s="19">
        <f t="shared" si="21"/>
        <v>0</v>
      </c>
      <c r="N19" s="19">
        <f t="shared" si="22"/>
        <v>0</v>
      </c>
      <c r="O19" s="19">
        <f t="shared" si="23"/>
        <v>2.5166666666666666</v>
      </c>
      <c r="P19" s="19">
        <f t="shared" si="24"/>
        <v>2</v>
      </c>
      <c r="Q19" s="19">
        <f t="shared" si="25"/>
        <v>31</v>
      </c>
    </row>
    <row r="20" spans="1:17" s="21" customFormat="1">
      <c r="A20" s="21" t="s">
        <v>156</v>
      </c>
      <c r="B20" s="18">
        <f t="shared" si="13"/>
        <v>0.10486111111111111</v>
      </c>
      <c r="C20" s="18">
        <f t="shared" si="14"/>
        <v>0.11875000000000001</v>
      </c>
      <c r="D20" s="33">
        <v>900</v>
      </c>
      <c r="E20" s="33">
        <v>300</v>
      </c>
      <c r="F20" s="20">
        <f t="shared" si="15"/>
        <v>0.10972222222222222</v>
      </c>
      <c r="H20" s="19">
        <f t="shared" si="16"/>
        <v>0</v>
      </c>
      <c r="I20" s="19">
        <f t="shared" si="17"/>
        <v>0</v>
      </c>
      <c r="J20" s="19">
        <f t="shared" si="18"/>
        <v>1200</v>
      </c>
      <c r="K20" s="19">
        <f t="shared" si="19"/>
        <v>0</v>
      </c>
      <c r="L20" s="19">
        <f t="shared" si="20"/>
        <v>0</v>
      </c>
      <c r="M20" s="19">
        <f t="shared" si="21"/>
        <v>0</v>
      </c>
      <c r="N20" s="19">
        <f t="shared" si="22"/>
        <v>0</v>
      </c>
      <c r="O20" s="19">
        <f t="shared" si="23"/>
        <v>2.85</v>
      </c>
      <c r="P20" s="19">
        <f t="shared" si="24"/>
        <v>2</v>
      </c>
      <c r="Q20" s="19">
        <f t="shared" si="25"/>
        <v>51</v>
      </c>
    </row>
    <row r="21" spans="1:17" s="21" customFormat="1">
      <c r="A21" s="21" t="s">
        <v>146</v>
      </c>
      <c r="B21" s="18">
        <f t="shared" si="13"/>
        <v>0.11875000000000001</v>
      </c>
      <c r="C21" s="18">
        <f t="shared" si="14"/>
        <v>0.13263888888888889</v>
      </c>
      <c r="D21" s="33">
        <v>900</v>
      </c>
      <c r="E21" s="33">
        <v>300</v>
      </c>
      <c r="F21" s="20">
        <f t="shared" si="15"/>
        <v>0.12361111111111112</v>
      </c>
      <c r="H21" s="19">
        <f t="shared" si="16"/>
        <v>0</v>
      </c>
      <c r="I21" s="19">
        <f t="shared" si="17"/>
        <v>1200</v>
      </c>
      <c r="J21" s="19">
        <f t="shared" si="18"/>
        <v>0</v>
      </c>
      <c r="K21" s="19">
        <f t="shared" si="19"/>
        <v>0</v>
      </c>
      <c r="L21" s="19">
        <f t="shared" si="20"/>
        <v>0</v>
      </c>
      <c r="M21" s="19">
        <f t="shared" si="21"/>
        <v>0</v>
      </c>
      <c r="N21" s="19">
        <f t="shared" si="22"/>
        <v>0</v>
      </c>
      <c r="O21" s="19">
        <f t="shared" si="23"/>
        <v>3.1833333333333336</v>
      </c>
      <c r="P21" s="19">
        <f t="shared" si="24"/>
        <v>3</v>
      </c>
      <c r="Q21" s="19">
        <f t="shared" si="25"/>
        <v>11</v>
      </c>
    </row>
    <row r="22" spans="1:17" s="21" customFormat="1">
      <c r="A22" s="21" t="s">
        <v>148</v>
      </c>
      <c r="B22" s="18">
        <f t="shared" si="13"/>
        <v>0.13263888888888889</v>
      </c>
      <c r="C22" s="18">
        <f t="shared" si="14"/>
        <v>0.14652777777777778</v>
      </c>
      <c r="D22" s="33">
        <v>900</v>
      </c>
      <c r="E22" s="33">
        <v>300</v>
      </c>
      <c r="F22" s="20">
        <f t="shared" si="15"/>
        <v>0.13749999999999998</v>
      </c>
      <c r="H22" s="19">
        <f t="shared" si="16"/>
        <v>0</v>
      </c>
      <c r="I22" s="19">
        <f t="shared" si="17"/>
        <v>1200</v>
      </c>
      <c r="J22" s="19">
        <f t="shared" si="18"/>
        <v>0</v>
      </c>
      <c r="K22" s="19">
        <f t="shared" si="19"/>
        <v>0</v>
      </c>
      <c r="L22" s="19">
        <f t="shared" si="20"/>
        <v>0</v>
      </c>
      <c r="M22" s="19">
        <f t="shared" si="21"/>
        <v>0</v>
      </c>
      <c r="N22" s="19">
        <f t="shared" si="22"/>
        <v>0</v>
      </c>
      <c r="O22" s="19">
        <f t="shared" si="23"/>
        <v>3.5166666666666666</v>
      </c>
      <c r="P22" s="19">
        <f t="shared" si="24"/>
        <v>3</v>
      </c>
      <c r="Q22" s="19">
        <f t="shared" si="25"/>
        <v>31</v>
      </c>
    </row>
    <row r="23" spans="1:17" s="21" customFormat="1">
      <c r="A23" s="21" t="s">
        <v>149</v>
      </c>
      <c r="B23" s="18">
        <f t="shared" si="13"/>
        <v>0.14652777777777778</v>
      </c>
      <c r="C23" s="18">
        <f t="shared" si="14"/>
        <v>0.16041666666666668</v>
      </c>
      <c r="D23" s="33">
        <v>900</v>
      </c>
      <c r="E23" s="33">
        <v>300</v>
      </c>
      <c r="F23" s="20">
        <f t="shared" si="15"/>
        <v>0.15138888888888888</v>
      </c>
      <c r="H23" s="19">
        <f t="shared" si="16"/>
        <v>0</v>
      </c>
      <c r="I23" s="19">
        <f t="shared" si="17"/>
        <v>1200</v>
      </c>
      <c r="J23" s="19">
        <f t="shared" si="18"/>
        <v>0</v>
      </c>
      <c r="K23" s="19">
        <f t="shared" si="19"/>
        <v>0</v>
      </c>
      <c r="L23" s="19">
        <f t="shared" si="20"/>
        <v>0</v>
      </c>
      <c r="M23" s="19">
        <f t="shared" si="21"/>
        <v>0</v>
      </c>
      <c r="N23" s="19">
        <f t="shared" si="22"/>
        <v>0</v>
      </c>
      <c r="O23" s="19">
        <f t="shared" si="23"/>
        <v>3.85</v>
      </c>
      <c r="P23" s="19">
        <f t="shared" si="24"/>
        <v>3</v>
      </c>
      <c r="Q23" s="19">
        <f t="shared" si="25"/>
        <v>51</v>
      </c>
    </row>
    <row r="24" spans="1:17" s="21" customFormat="1">
      <c r="A24" s="21" t="s">
        <v>151</v>
      </c>
      <c r="B24" s="18">
        <f t="shared" si="13"/>
        <v>0.16041666666666668</v>
      </c>
      <c r="C24" s="18">
        <f t="shared" si="14"/>
        <v>0.17430555555555557</v>
      </c>
      <c r="D24" s="33">
        <v>900</v>
      </c>
      <c r="E24" s="33">
        <v>300</v>
      </c>
      <c r="F24" s="20">
        <f t="shared" si="15"/>
        <v>0.16527777777777777</v>
      </c>
      <c r="H24" s="19">
        <f t="shared" si="16"/>
        <v>0</v>
      </c>
      <c r="I24" s="19">
        <f t="shared" si="17"/>
        <v>1200</v>
      </c>
      <c r="J24" s="19">
        <f t="shared" si="18"/>
        <v>0</v>
      </c>
      <c r="K24" s="19">
        <f t="shared" si="19"/>
        <v>0</v>
      </c>
      <c r="L24" s="19">
        <f t="shared" si="20"/>
        <v>0</v>
      </c>
      <c r="M24" s="19">
        <f t="shared" si="21"/>
        <v>0</v>
      </c>
      <c r="N24" s="19">
        <f t="shared" si="22"/>
        <v>0</v>
      </c>
      <c r="O24" s="19">
        <f t="shared" si="23"/>
        <v>4.1833333333333336</v>
      </c>
      <c r="P24" s="19">
        <f t="shared" si="24"/>
        <v>4</v>
      </c>
      <c r="Q24" s="19">
        <f t="shared" si="25"/>
        <v>11</v>
      </c>
    </row>
    <row r="25" spans="1:17" s="21" customFormat="1">
      <c r="A25" s="21" t="s">
        <v>162</v>
      </c>
      <c r="B25" s="18">
        <f t="shared" si="13"/>
        <v>0.17430555555555557</v>
      </c>
      <c r="C25" s="18">
        <f t="shared" si="14"/>
        <v>0.18819444444444444</v>
      </c>
      <c r="D25" s="33">
        <v>900</v>
      </c>
      <c r="E25" s="33">
        <v>300</v>
      </c>
      <c r="F25" s="20">
        <f t="shared" si="15"/>
        <v>0.17916666666666667</v>
      </c>
      <c r="H25" s="19">
        <f t="shared" si="16"/>
        <v>0</v>
      </c>
      <c r="I25" s="19">
        <f t="shared" si="17"/>
        <v>1200</v>
      </c>
      <c r="J25" s="19">
        <f t="shared" si="18"/>
        <v>0</v>
      </c>
      <c r="K25" s="19">
        <f t="shared" si="19"/>
        <v>0</v>
      </c>
      <c r="L25" s="19">
        <f t="shared" si="20"/>
        <v>0</v>
      </c>
      <c r="M25" s="19">
        <f t="shared" si="21"/>
        <v>0</v>
      </c>
      <c r="N25" s="19">
        <f t="shared" si="22"/>
        <v>0</v>
      </c>
      <c r="O25" s="19">
        <f t="shared" si="23"/>
        <v>4.5166666666666666</v>
      </c>
      <c r="P25" s="19">
        <f t="shared" si="24"/>
        <v>4</v>
      </c>
      <c r="Q25" s="19">
        <f t="shared" si="25"/>
        <v>31</v>
      </c>
    </row>
    <row r="26" spans="1:17" s="21" customFormat="1">
      <c r="A26" s="21" t="s">
        <v>167</v>
      </c>
      <c r="B26" s="18">
        <f t="shared" si="13"/>
        <v>0.18819444444444444</v>
      </c>
      <c r="C26" s="18">
        <f t="shared" si="14"/>
        <v>0.20208333333333331</v>
      </c>
      <c r="D26" s="33">
        <v>900</v>
      </c>
      <c r="E26" s="33">
        <v>300</v>
      </c>
      <c r="F26" s="20">
        <f t="shared" si="15"/>
        <v>0.19305555555555554</v>
      </c>
      <c r="H26" s="19">
        <f t="shared" si="16"/>
        <v>0</v>
      </c>
      <c r="I26" s="19">
        <f t="shared" si="17"/>
        <v>0</v>
      </c>
      <c r="J26" s="19">
        <f t="shared" si="18"/>
        <v>1200</v>
      </c>
      <c r="K26" s="19">
        <f t="shared" si="19"/>
        <v>0</v>
      </c>
      <c r="L26" s="19">
        <f t="shared" si="20"/>
        <v>0</v>
      </c>
      <c r="M26" s="19">
        <f t="shared" si="21"/>
        <v>0</v>
      </c>
      <c r="N26" s="19">
        <f t="shared" si="22"/>
        <v>0</v>
      </c>
      <c r="O26" s="19">
        <f t="shared" si="23"/>
        <v>4.8499999999999996</v>
      </c>
      <c r="P26" s="19">
        <f t="shared" si="24"/>
        <v>4</v>
      </c>
      <c r="Q26" s="19">
        <f t="shared" si="25"/>
        <v>51</v>
      </c>
    </row>
    <row r="27" spans="1:17" s="21" customFormat="1">
      <c r="A27" s="21" t="s">
        <v>168</v>
      </c>
      <c r="B27" s="18">
        <f t="shared" si="13"/>
        <v>0.20208333333333331</v>
      </c>
      <c r="C27" s="18">
        <f t="shared" si="14"/>
        <v>0.21597222222222223</v>
      </c>
      <c r="D27" s="33">
        <v>900</v>
      </c>
      <c r="E27" s="33">
        <v>300</v>
      </c>
      <c r="F27" s="20">
        <f t="shared" si="15"/>
        <v>0.20694444444444446</v>
      </c>
      <c r="H27" s="19">
        <f t="shared" si="16"/>
        <v>0</v>
      </c>
      <c r="I27" s="19">
        <f t="shared" si="17"/>
        <v>0</v>
      </c>
      <c r="J27" s="19">
        <f t="shared" si="18"/>
        <v>1200</v>
      </c>
      <c r="K27" s="19">
        <f t="shared" si="19"/>
        <v>0</v>
      </c>
      <c r="L27" s="19">
        <f t="shared" si="20"/>
        <v>0</v>
      </c>
      <c r="M27" s="19">
        <f t="shared" si="21"/>
        <v>0</v>
      </c>
      <c r="N27" s="19">
        <f t="shared" si="22"/>
        <v>0</v>
      </c>
      <c r="O27" s="19">
        <f t="shared" si="23"/>
        <v>5.1833333333333336</v>
      </c>
      <c r="P27" s="19">
        <f t="shared" si="24"/>
        <v>5</v>
      </c>
      <c r="Q27" s="19">
        <f t="shared" si="25"/>
        <v>11</v>
      </c>
    </row>
    <row r="28" spans="1:17" s="21" customFormat="1">
      <c r="A28" s="21" t="s">
        <v>152</v>
      </c>
      <c r="B28" s="18">
        <f t="shared" si="13"/>
        <v>0.21597222222222223</v>
      </c>
      <c r="C28" s="18">
        <f t="shared" si="14"/>
        <v>0.22638888888888889</v>
      </c>
      <c r="D28" s="33">
        <v>600</v>
      </c>
      <c r="E28" s="33">
        <v>300</v>
      </c>
      <c r="F28" s="20">
        <f t="shared" si="15"/>
        <v>0.21944444444444444</v>
      </c>
      <c r="H28" s="19">
        <f t="shared" si="16"/>
        <v>0</v>
      </c>
      <c r="I28" s="19">
        <f t="shared" si="17"/>
        <v>0</v>
      </c>
      <c r="J28" s="19">
        <f t="shared" si="18"/>
        <v>0</v>
      </c>
      <c r="K28" s="19">
        <f t="shared" si="19"/>
        <v>900</v>
      </c>
      <c r="L28" s="19">
        <f t="shared" si="20"/>
        <v>0</v>
      </c>
      <c r="M28" s="19">
        <f t="shared" si="21"/>
        <v>0</v>
      </c>
      <c r="N28" s="19">
        <f t="shared" si="22"/>
        <v>0</v>
      </c>
      <c r="O28" s="19">
        <f t="shared" si="23"/>
        <v>5.4333333333333336</v>
      </c>
      <c r="P28" s="19">
        <f t="shared" si="24"/>
        <v>5</v>
      </c>
      <c r="Q28" s="19">
        <f t="shared" si="25"/>
        <v>26</v>
      </c>
    </row>
    <row r="29" spans="1:17" s="21" customFormat="1">
      <c r="B29" s="18"/>
      <c r="C29" s="18"/>
    </row>
    <row r="30" spans="1:17" s="21" customFormat="1">
      <c r="B30" s="18"/>
      <c r="C30" s="18"/>
      <c r="G30" s="23" t="s">
        <v>32</v>
      </c>
      <c r="H30" s="24">
        <f t="shared" ref="H30:N30" si="26">SUM(H4:H28)</f>
        <v>0</v>
      </c>
      <c r="I30" s="24">
        <f t="shared" si="26"/>
        <v>15600</v>
      </c>
      <c r="J30" s="24">
        <f t="shared" si="26"/>
        <v>11760</v>
      </c>
      <c r="K30" s="24">
        <f t="shared" si="26"/>
        <v>900</v>
      </c>
      <c r="L30" s="24">
        <f t="shared" si="26"/>
        <v>0</v>
      </c>
      <c r="M30" s="24">
        <f t="shared" si="26"/>
        <v>0</v>
      </c>
      <c r="N30" s="24">
        <f t="shared" si="26"/>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O4" sqref="O4:Q32"/>
    </sheetView>
  </sheetViews>
  <sheetFormatPr baseColWidth="10" defaultRowHeight="15" x14ac:dyDescent="0"/>
  <cols>
    <col min="2" max="3" width="10.83203125" style="5"/>
  </cols>
  <sheetData>
    <row r="1" spans="1:17">
      <c r="A1" s="10" t="s">
        <v>41</v>
      </c>
      <c r="B1" s="13" t="s">
        <v>4</v>
      </c>
      <c r="C1" s="13" t="s">
        <v>5</v>
      </c>
      <c r="D1" s="9" t="s">
        <v>6</v>
      </c>
      <c r="E1" s="9" t="s">
        <v>11</v>
      </c>
      <c r="F1" s="8" t="s">
        <v>7</v>
      </c>
      <c r="G1" s="8" t="s">
        <v>45</v>
      </c>
      <c r="H1" s="9" t="s">
        <v>12</v>
      </c>
      <c r="I1" s="9" t="s">
        <v>13</v>
      </c>
      <c r="J1" s="9" t="s">
        <v>14</v>
      </c>
      <c r="K1" s="9" t="s">
        <v>15</v>
      </c>
      <c r="L1" s="9" t="s">
        <v>16</v>
      </c>
      <c r="M1" s="9" t="s">
        <v>17</v>
      </c>
      <c r="N1" s="9" t="s">
        <v>18</v>
      </c>
      <c r="O1" s="9"/>
      <c r="P1" s="9"/>
      <c r="Q1" s="9"/>
    </row>
    <row r="2" spans="1:17" s="22" customFormat="1">
      <c r="A2" s="22" t="s">
        <v>129</v>
      </c>
      <c r="B2" s="17">
        <f>'Summary JULY 2013'!M5</f>
        <v>0.87430555555555556</v>
      </c>
      <c r="C2" s="32">
        <f t="shared" ref="C2:C9" si="0">TIME(P2,Q2,0)</f>
        <v>0.8847222222222223</v>
      </c>
      <c r="D2" s="33">
        <v>600</v>
      </c>
      <c r="E2" s="33">
        <v>300</v>
      </c>
      <c r="F2" s="34">
        <f t="shared" ref="F2:F9" si="1">TIME(HOUR(B2),MINUTE(B2)+D2/120,0)</f>
        <v>0.87777777777777777</v>
      </c>
      <c r="H2" s="33">
        <f t="shared" ref="H2:H9" si="2">IF(MID(A2,1,2)="RM",D2+E2,0)</f>
        <v>0</v>
      </c>
      <c r="I2" s="33">
        <f t="shared" ref="I2:I9" si="3">IF(MID(A2,1,2)="MP",0,IF(MID(A2,1,1)="M",D2+E2,0))</f>
        <v>0</v>
      </c>
      <c r="J2" s="33">
        <f t="shared" ref="J2:J9" si="4">IF(MID(A2,1,2)="KP",D2+E2,0)</f>
        <v>0</v>
      </c>
      <c r="K2" s="33">
        <f t="shared" ref="K2:K9" si="5">IF(MID(A2,1,2)="MP",D2+E2,0)</f>
        <v>900</v>
      </c>
      <c r="L2" s="33">
        <f t="shared" ref="L2:L9" si="6">IF(MID(A2,1,2)="OC",D2+E2,0)</f>
        <v>0</v>
      </c>
      <c r="M2" s="33">
        <f t="shared" ref="M2:M9" si="7">IF(MID(A2,1,2)="AS",D2+E2,0)</f>
        <v>0</v>
      </c>
      <c r="N2" s="33">
        <f t="shared" ref="N2:N9" si="8">IF(MID(A2,1,2)="IP",D2+E2,0)</f>
        <v>0</v>
      </c>
      <c r="O2" s="33">
        <f t="shared" ref="O2:O9" si="9">HOUR(B2)+(MINUTE(B2)+(D2+E2)/60)/60</f>
        <v>21.233333333333334</v>
      </c>
      <c r="P2" s="33">
        <f t="shared" ref="P2:P9" si="10">INT(O2)</f>
        <v>21</v>
      </c>
      <c r="Q2" s="33">
        <f t="shared" ref="Q2:Q23" si="11">ROUND(((O2-P2)*60),0)</f>
        <v>14</v>
      </c>
    </row>
    <row r="3" spans="1:17" s="21" customFormat="1">
      <c r="A3" s="22" t="s">
        <v>132</v>
      </c>
      <c r="B3" s="18">
        <f t="shared" ref="B3:B9" si="12">C2</f>
        <v>0.8847222222222223</v>
      </c>
      <c r="C3" s="18">
        <f t="shared" si="0"/>
        <v>0.89861111111111114</v>
      </c>
      <c r="D3" s="33">
        <v>900</v>
      </c>
      <c r="E3" s="33">
        <v>300</v>
      </c>
      <c r="F3" s="20">
        <f t="shared" si="1"/>
        <v>0.88958333333333339</v>
      </c>
      <c r="H3" s="19">
        <f t="shared" si="2"/>
        <v>0</v>
      </c>
      <c r="I3" s="19">
        <f t="shared" si="3"/>
        <v>0</v>
      </c>
      <c r="J3" s="19">
        <f t="shared" si="4"/>
        <v>1200</v>
      </c>
      <c r="K3" s="19">
        <f t="shared" si="5"/>
        <v>0</v>
      </c>
      <c r="L3" s="19">
        <f t="shared" si="6"/>
        <v>0</v>
      </c>
      <c r="M3" s="19">
        <f t="shared" si="7"/>
        <v>0</v>
      </c>
      <c r="N3" s="19">
        <f t="shared" si="8"/>
        <v>0</v>
      </c>
      <c r="O3" s="19">
        <f t="shared" si="9"/>
        <v>21.566666666666666</v>
      </c>
      <c r="P3" s="19">
        <f t="shared" si="10"/>
        <v>21</v>
      </c>
      <c r="Q3" s="19">
        <f t="shared" si="11"/>
        <v>34</v>
      </c>
    </row>
    <row r="4" spans="1:17" s="21" customFormat="1">
      <c r="A4" s="21" t="s">
        <v>155</v>
      </c>
      <c r="B4" s="18">
        <f t="shared" si="12"/>
        <v>0.89861111111111114</v>
      </c>
      <c r="C4" s="18">
        <f t="shared" si="0"/>
        <v>0.91249999999999998</v>
      </c>
      <c r="D4" s="33">
        <v>900</v>
      </c>
      <c r="E4" s="33">
        <v>300</v>
      </c>
      <c r="F4" s="20">
        <f t="shared" si="1"/>
        <v>0.90347222222222223</v>
      </c>
      <c r="H4" s="19">
        <f t="shared" si="2"/>
        <v>0</v>
      </c>
      <c r="I4" s="19">
        <f t="shared" si="3"/>
        <v>1200</v>
      </c>
      <c r="J4" s="19">
        <f t="shared" si="4"/>
        <v>0</v>
      </c>
      <c r="K4" s="19">
        <f t="shared" si="5"/>
        <v>0</v>
      </c>
      <c r="L4" s="19">
        <f t="shared" si="6"/>
        <v>0</v>
      </c>
      <c r="M4" s="19">
        <f t="shared" si="7"/>
        <v>0</v>
      </c>
      <c r="N4" s="19">
        <f t="shared" si="8"/>
        <v>0</v>
      </c>
      <c r="O4" s="19">
        <f t="shared" si="9"/>
        <v>21.9</v>
      </c>
      <c r="P4" s="19">
        <f t="shared" si="10"/>
        <v>21</v>
      </c>
      <c r="Q4" s="19">
        <f t="shared" si="11"/>
        <v>54</v>
      </c>
    </row>
    <row r="5" spans="1:17" s="21" customFormat="1">
      <c r="A5" s="21" t="s">
        <v>131</v>
      </c>
      <c r="B5" s="18">
        <f t="shared" si="12"/>
        <v>0.91249999999999998</v>
      </c>
      <c r="C5" s="18">
        <f t="shared" si="0"/>
        <v>0.92638888888888893</v>
      </c>
      <c r="D5" s="33">
        <v>900</v>
      </c>
      <c r="E5" s="33">
        <v>300</v>
      </c>
      <c r="F5" s="20">
        <f t="shared" si="1"/>
        <v>0.91736111111111107</v>
      </c>
      <c r="H5" s="19">
        <f t="shared" si="2"/>
        <v>0</v>
      </c>
      <c r="I5" s="19">
        <f t="shared" si="3"/>
        <v>0</v>
      </c>
      <c r="J5" s="19">
        <f t="shared" si="4"/>
        <v>1200</v>
      </c>
      <c r="K5" s="19">
        <f t="shared" si="5"/>
        <v>0</v>
      </c>
      <c r="L5" s="19">
        <f t="shared" si="6"/>
        <v>0</v>
      </c>
      <c r="M5" s="19">
        <f t="shared" si="7"/>
        <v>0</v>
      </c>
      <c r="N5" s="19">
        <f t="shared" si="8"/>
        <v>0</v>
      </c>
      <c r="O5" s="19">
        <f t="shared" ref="O5:O32" si="13">HOUR(B5)+(MINUTE(B5)+(D5+E5)/60)/60</f>
        <v>22.233333333333334</v>
      </c>
      <c r="P5" s="19">
        <f t="shared" ref="P5:P32" si="14">INT(O5)</f>
        <v>22</v>
      </c>
      <c r="Q5" s="19">
        <f t="shared" ref="Q5:Q32" si="15">ROUND(((O5-P5)*60),0)</f>
        <v>14</v>
      </c>
    </row>
    <row r="6" spans="1:17" s="21" customFormat="1">
      <c r="A6" s="21" t="s">
        <v>169</v>
      </c>
      <c r="B6" s="18">
        <f t="shared" si="12"/>
        <v>0.92638888888888893</v>
      </c>
      <c r="C6" s="18">
        <f t="shared" si="0"/>
        <v>0.94027777777777777</v>
      </c>
      <c r="D6" s="33">
        <v>900</v>
      </c>
      <c r="E6" s="33">
        <v>300</v>
      </c>
      <c r="F6" s="20">
        <f t="shared" si="1"/>
        <v>0.93125000000000002</v>
      </c>
      <c r="H6" s="19">
        <f t="shared" si="2"/>
        <v>0</v>
      </c>
      <c r="I6" s="19">
        <f t="shared" si="3"/>
        <v>0</v>
      </c>
      <c r="J6" s="19">
        <f t="shared" si="4"/>
        <v>1200</v>
      </c>
      <c r="K6" s="19">
        <f t="shared" si="5"/>
        <v>0</v>
      </c>
      <c r="L6" s="19">
        <f t="shared" si="6"/>
        <v>0</v>
      </c>
      <c r="M6" s="19">
        <f t="shared" si="7"/>
        <v>0</v>
      </c>
      <c r="N6" s="19">
        <f t="shared" si="8"/>
        <v>0</v>
      </c>
      <c r="O6" s="19">
        <f t="shared" si="13"/>
        <v>22.566666666666666</v>
      </c>
      <c r="P6" s="19">
        <f t="shared" si="14"/>
        <v>22</v>
      </c>
      <c r="Q6" s="19">
        <f t="shared" si="15"/>
        <v>34</v>
      </c>
    </row>
    <row r="7" spans="1:17" s="21" customFormat="1">
      <c r="A7" s="21" t="s">
        <v>135</v>
      </c>
      <c r="B7" s="18">
        <f t="shared" si="12"/>
        <v>0.94027777777777777</v>
      </c>
      <c r="C7" s="18">
        <f t="shared" si="0"/>
        <v>0.95416666666666661</v>
      </c>
      <c r="D7" s="33">
        <v>900</v>
      </c>
      <c r="E7" s="33">
        <v>300</v>
      </c>
      <c r="F7" s="20">
        <f t="shared" si="1"/>
        <v>0.94513888888888886</v>
      </c>
      <c r="H7" s="19">
        <f t="shared" si="2"/>
        <v>0</v>
      </c>
      <c r="I7" s="19">
        <f t="shared" si="3"/>
        <v>1200</v>
      </c>
      <c r="J7" s="19">
        <f t="shared" si="4"/>
        <v>0</v>
      </c>
      <c r="K7" s="19">
        <f t="shared" si="5"/>
        <v>0</v>
      </c>
      <c r="L7" s="19">
        <f t="shared" si="6"/>
        <v>0</v>
      </c>
      <c r="M7" s="19">
        <f t="shared" si="7"/>
        <v>0</v>
      </c>
      <c r="N7" s="19">
        <f t="shared" si="8"/>
        <v>0</v>
      </c>
      <c r="O7" s="19">
        <f t="shared" si="13"/>
        <v>22.9</v>
      </c>
      <c r="P7" s="19">
        <f t="shared" si="14"/>
        <v>22</v>
      </c>
      <c r="Q7" s="19">
        <f t="shared" si="15"/>
        <v>54</v>
      </c>
    </row>
    <row r="8" spans="1:17" s="21" customFormat="1">
      <c r="A8" s="21" t="s">
        <v>134</v>
      </c>
      <c r="B8" s="18">
        <f t="shared" si="12"/>
        <v>0.95416666666666661</v>
      </c>
      <c r="C8" s="18">
        <f t="shared" si="0"/>
        <v>0.96805555555555556</v>
      </c>
      <c r="D8" s="33">
        <v>900</v>
      </c>
      <c r="E8" s="33">
        <v>300</v>
      </c>
      <c r="F8" s="20">
        <f t="shared" si="1"/>
        <v>0.9590277777777777</v>
      </c>
      <c r="H8" s="19">
        <f t="shared" si="2"/>
        <v>0</v>
      </c>
      <c r="I8" s="19">
        <f t="shared" si="3"/>
        <v>0</v>
      </c>
      <c r="J8" s="19">
        <f t="shared" si="4"/>
        <v>1200</v>
      </c>
      <c r="K8" s="19">
        <f t="shared" si="5"/>
        <v>0</v>
      </c>
      <c r="L8" s="19">
        <f t="shared" si="6"/>
        <v>0</v>
      </c>
      <c r="M8" s="19">
        <f t="shared" si="7"/>
        <v>0</v>
      </c>
      <c r="N8" s="19">
        <f t="shared" si="8"/>
        <v>0</v>
      </c>
      <c r="O8" s="19">
        <f t="shared" si="13"/>
        <v>23.233333333333334</v>
      </c>
      <c r="P8" s="19">
        <f t="shared" si="14"/>
        <v>23</v>
      </c>
      <c r="Q8" s="19">
        <f t="shared" si="15"/>
        <v>14</v>
      </c>
    </row>
    <row r="9" spans="1:17" s="21" customFormat="1">
      <c r="A9" s="21" t="s">
        <v>170</v>
      </c>
      <c r="B9" s="18">
        <f t="shared" si="12"/>
        <v>0.96805555555555556</v>
      </c>
      <c r="C9" s="18">
        <f t="shared" si="0"/>
        <v>0.9819444444444444</v>
      </c>
      <c r="D9" s="33">
        <v>900</v>
      </c>
      <c r="E9" s="33">
        <v>300</v>
      </c>
      <c r="F9" s="20">
        <f t="shared" si="1"/>
        <v>0.97291666666666676</v>
      </c>
      <c r="H9" s="19">
        <f t="shared" si="2"/>
        <v>0</v>
      </c>
      <c r="I9" s="19">
        <f t="shared" si="3"/>
        <v>0</v>
      </c>
      <c r="J9" s="19">
        <f t="shared" si="4"/>
        <v>1200</v>
      </c>
      <c r="K9" s="19">
        <f t="shared" si="5"/>
        <v>0</v>
      </c>
      <c r="L9" s="19">
        <f t="shared" si="6"/>
        <v>0</v>
      </c>
      <c r="M9" s="19">
        <f t="shared" si="7"/>
        <v>0</v>
      </c>
      <c r="N9" s="19">
        <f t="shared" si="8"/>
        <v>0</v>
      </c>
      <c r="O9" s="19">
        <f t="shared" si="13"/>
        <v>23.566666666666666</v>
      </c>
      <c r="P9" s="19">
        <f t="shared" si="14"/>
        <v>23</v>
      </c>
      <c r="Q9" s="19">
        <f t="shared" si="15"/>
        <v>34</v>
      </c>
    </row>
    <row r="10" spans="1:17" s="21" customFormat="1">
      <c r="A10" s="21" t="s">
        <v>139</v>
      </c>
      <c r="B10" s="18">
        <f t="shared" ref="B10:B32" si="16">C9</f>
        <v>0.9819444444444444</v>
      </c>
      <c r="C10" s="18">
        <f t="shared" ref="C10:C32" si="17">TIME(P10,Q10,0)</f>
        <v>0.99722222222222223</v>
      </c>
      <c r="D10" s="33">
        <v>900</v>
      </c>
      <c r="E10" s="33">
        <v>420</v>
      </c>
      <c r="F10" s="20">
        <f t="shared" ref="F10:F32" si="18">TIME(HOUR(B10),MINUTE(B10)+D10/120,0)</f>
        <v>0.9868055555555556</v>
      </c>
      <c r="H10" s="19">
        <f t="shared" ref="H10:H32" si="19">IF(MID(A10,1,2)="RM",D10+E10,0)</f>
        <v>0</v>
      </c>
      <c r="I10" s="19">
        <f t="shared" ref="I10:I32" si="20">IF(MID(A10,1,2)="MP",0,IF(MID(A10,1,1)="M",D10+E10,0))</f>
        <v>0</v>
      </c>
      <c r="J10" s="19">
        <f t="shared" ref="J10:J32" si="21">IF(MID(A10,1,2)="KP",D10+E10,0)</f>
        <v>1320</v>
      </c>
      <c r="K10" s="19">
        <f t="shared" ref="K10:K32" si="22">IF(MID(A10,1,2)="MP",D10+E10,0)</f>
        <v>0</v>
      </c>
      <c r="L10" s="19">
        <f t="shared" ref="L10:L32" si="23">IF(MID(A10,1,2)="OC",D10+E10,0)</f>
        <v>0</v>
      </c>
      <c r="M10" s="19">
        <f t="shared" ref="M10:M32" si="24">IF(MID(A10,1,2)="AS",D10+E10,0)</f>
        <v>0</v>
      </c>
      <c r="N10" s="19">
        <f t="shared" ref="N10:N32" si="25">IF(MID(A10,1,2)="IP",D10+E10,0)</f>
        <v>0</v>
      </c>
      <c r="O10" s="19">
        <f t="shared" si="13"/>
        <v>23.933333333333334</v>
      </c>
      <c r="P10" s="19">
        <f t="shared" si="14"/>
        <v>23</v>
      </c>
      <c r="Q10" s="19">
        <f t="shared" si="15"/>
        <v>56</v>
      </c>
    </row>
    <row r="11" spans="1:17" s="21" customFormat="1">
      <c r="A11" s="21" t="s">
        <v>176</v>
      </c>
      <c r="B11" s="18">
        <f t="shared" si="16"/>
        <v>0.99722222222222223</v>
      </c>
      <c r="C11" s="18">
        <f t="shared" si="17"/>
        <v>1.1111111111111072E-2</v>
      </c>
      <c r="D11" s="33">
        <v>900</v>
      </c>
      <c r="E11" s="33">
        <v>300</v>
      </c>
      <c r="F11" s="20">
        <f t="shared" si="18"/>
        <v>2.083333333333437E-3</v>
      </c>
      <c r="H11" s="19">
        <f t="shared" si="19"/>
        <v>0</v>
      </c>
      <c r="I11" s="19">
        <f t="shared" si="20"/>
        <v>1200</v>
      </c>
      <c r="J11" s="19">
        <f t="shared" si="21"/>
        <v>0</v>
      </c>
      <c r="K11" s="19">
        <f t="shared" si="22"/>
        <v>0</v>
      </c>
      <c r="L11" s="19">
        <f t="shared" si="23"/>
        <v>0</v>
      </c>
      <c r="M11" s="19">
        <f t="shared" si="24"/>
        <v>0</v>
      </c>
      <c r="N11" s="19">
        <f t="shared" si="25"/>
        <v>0</v>
      </c>
      <c r="O11" s="19">
        <f t="shared" si="13"/>
        <v>24.266666666666666</v>
      </c>
      <c r="P11" s="19">
        <f t="shared" si="14"/>
        <v>24</v>
      </c>
      <c r="Q11" s="19">
        <f t="shared" si="15"/>
        <v>16</v>
      </c>
    </row>
    <row r="12" spans="1:17" s="21" customFormat="1">
      <c r="A12" s="21" t="s">
        <v>136</v>
      </c>
      <c r="B12" s="18">
        <f t="shared" ref="B12" si="26">C11</f>
        <v>1.1111111111111072E-2</v>
      </c>
      <c r="C12" s="18">
        <f t="shared" ref="C12" si="27">TIME(P12,Q12,0)</f>
        <v>2.4999999999999998E-2</v>
      </c>
      <c r="D12" s="33">
        <v>900</v>
      </c>
      <c r="E12" s="33">
        <v>300</v>
      </c>
      <c r="F12" s="20">
        <f t="shared" si="18"/>
        <v>1.5972222222222224E-2</v>
      </c>
      <c r="H12" s="19">
        <f t="shared" si="19"/>
        <v>0</v>
      </c>
      <c r="I12" s="19">
        <f t="shared" si="20"/>
        <v>1200</v>
      </c>
      <c r="J12" s="19">
        <f t="shared" si="21"/>
        <v>0</v>
      </c>
      <c r="K12" s="19">
        <f t="shared" si="22"/>
        <v>0</v>
      </c>
      <c r="L12" s="19">
        <f t="shared" si="23"/>
        <v>0</v>
      </c>
      <c r="M12" s="19">
        <f t="shared" si="24"/>
        <v>0</v>
      </c>
      <c r="N12" s="19">
        <f t="shared" si="25"/>
        <v>0</v>
      </c>
      <c r="O12" s="19">
        <f t="shared" si="13"/>
        <v>0.6</v>
      </c>
      <c r="P12" s="19">
        <f t="shared" si="14"/>
        <v>0</v>
      </c>
      <c r="Q12" s="19">
        <f t="shared" si="15"/>
        <v>36</v>
      </c>
    </row>
    <row r="13" spans="1:17" s="21" customFormat="1">
      <c r="A13" s="21" t="s">
        <v>149</v>
      </c>
      <c r="B13" s="18">
        <f t="shared" si="16"/>
        <v>2.4999999999999998E-2</v>
      </c>
      <c r="C13" s="18">
        <f t="shared" si="17"/>
        <v>3.888888888888889E-2</v>
      </c>
      <c r="D13" s="33">
        <v>900</v>
      </c>
      <c r="E13" s="33">
        <v>300</v>
      </c>
      <c r="F13" s="20">
        <f t="shared" si="18"/>
        <v>2.9861111111111113E-2</v>
      </c>
      <c r="H13" s="19">
        <f t="shared" si="19"/>
        <v>0</v>
      </c>
      <c r="I13" s="19">
        <f t="shared" si="20"/>
        <v>1200</v>
      </c>
      <c r="J13" s="19">
        <f t="shared" si="21"/>
        <v>0</v>
      </c>
      <c r="K13" s="19">
        <f t="shared" si="22"/>
        <v>0</v>
      </c>
      <c r="L13" s="19">
        <f t="shared" si="23"/>
        <v>0</v>
      </c>
      <c r="M13" s="19">
        <f t="shared" si="24"/>
        <v>0</v>
      </c>
      <c r="N13" s="19">
        <f t="shared" si="25"/>
        <v>0</v>
      </c>
      <c r="O13" s="19">
        <f t="shared" si="13"/>
        <v>0.93333333333333335</v>
      </c>
      <c r="P13" s="19">
        <f t="shared" si="14"/>
        <v>0</v>
      </c>
      <c r="Q13" s="19">
        <f t="shared" si="15"/>
        <v>56</v>
      </c>
    </row>
    <row r="14" spans="1:17" s="21" customFormat="1">
      <c r="A14" s="21" t="s">
        <v>145</v>
      </c>
      <c r="B14" s="18">
        <f t="shared" si="16"/>
        <v>3.888888888888889E-2</v>
      </c>
      <c r="C14" s="18">
        <f t="shared" si="17"/>
        <v>4.5833333333333337E-2</v>
      </c>
      <c r="D14" s="33">
        <v>300</v>
      </c>
      <c r="E14" s="33">
        <v>300</v>
      </c>
      <c r="F14" s="20">
        <f t="shared" si="18"/>
        <v>4.027777777777778E-2</v>
      </c>
      <c r="H14" s="19">
        <f t="shared" si="19"/>
        <v>0</v>
      </c>
      <c r="I14" s="19">
        <f t="shared" si="20"/>
        <v>0</v>
      </c>
      <c r="J14" s="19">
        <f t="shared" si="21"/>
        <v>600</v>
      </c>
      <c r="K14" s="19">
        <f t="shared" si="22"/>
        <v>0</v>
      </c>
      <c r="L14" s="19">
        <f t="shared" si="23"/>
        <v>0</v>
      </c>
      <c r="M14" s="19">
        <f t="shared" si="24"/>
        <v>0</v>
      </c>
      <c r="N14" s="19">
        <f t="shared" si="25"/>
        <v>0</v>
      </c>
      <c r="O14" s="19">
        <f t="shared" si="13"/>
        <v>1.1000000000000001</v>
      </c>
      <c r="P14" s="19">
        <f t="shared" si="14"/>
        <v>1</v>
      </c>
      <c r="Q14" s="19">
        <f t="shared" si="15"/>
        <v>6</v>
      </c>
    </row>
    <row r="15" spans="1:17" s="21" customFormat="1">
      <c r="A15" s="21" t="s">
        <v>145</v>
      </c>
      <c r="B15" s="18">
        <f t="shared" si="16"/>
        <v>4.5833333333333337E-2</v>
      </c>
      <c r="C15" s="18">
        <f t="shared" si="17"/>
        <v>4.9999999999999996E-2</v>
      </c>
      <c r="D15" s="33">
        <v>300</v>
      </c>
      <c r="E15" s="33">
        <v>60</v>
      </c>
      <c r="F15" s="20">
        <f t="shared" si="18"/>
        <v>4.7222222222222221E-2</v>
      </c>
      <c r="H15" s="19">
        <f t="shared" si="19"/>
        <v>0</v>
      </c>
      <c r="I15" s="19">
        <f t="shared" si="20"/>
        <v>0</v>
      </c>
      <c r="J15" s="19">
        <f t="shared" si="21"/>
        <v>360</v>
      </c>
      <c r="K15" s="19">
        <f t="shared" si="22"/>
        <v>0</v>
      </c>
      <c r="L15" s="19">
        <f t="shared" si="23"/>
        <v>0</v>
      </c>
      <c r="M15" s="19">
        <f t="shared" si="24"/>
        <v>0</v>
      </c>
      <c r="N15" s="19">
        <f t="shared" si="25"/>
        <v>0</v>
      </c>
      <c r="O15" s="19">
        <f t="shared" si="13"/>
        <v>1.2</v>
      </c>
      <c r="P15" s="19">
        <f t="shared" si="14"/>
        <v>1</v>
      </c>
      <c r="Q15" s="19">
        <f t="shared" si="15"/>
        <v>12</v>
      </c>
    </row>
    <row r="16" spans="1:17" s="21" customFormat="1">
      <c r="A16" s="21" t="s">
        <v>154</v>
      </c>
      <c r="B16" s="18">
        <f t="shared" si="16"/>
        <v>4.9999999999999996E-2</v>
      </c>
      <c r="C16" s="18">
        <f t="shared" si="17"/>
        <v>6.3888888888888884E-2</v>
      </c>
      <c r="D16" s="33">
        <v>900</v>
      </c>
      <c r="E16" s="33">
        <v>300</v>
      </c>
      <c r="F16" s="20">
        <f t="shared" si="18"/>
        <v>5.486111111111111E-2</v>
      </c>
      <c r="H16" s="19">
        <f t="shared" si="19"/>
        <v>0</v>
      </c>
      <c r="I16" s="19">
        <f t="shared" si="20"/>
        <v>1200</v>
      </c>
      <c r="J16" s="19">
        <f t="shared" si="21"/>
        <v>0</v>
      </c>
      <c r="K16" s="19">
        <f t="shared" si="22"/>
        <v>0</v>
      </c>
      <c r="L16" s="19">
        <f t="shared" si="23"/>
        <v>0</v>
      </c>
      <c r="M16" s="19">
        <f t="shared" si="24"/>
        <v>0</v>
      </c>
      <c r="N16" s="19">
        <f t="shared" si="25"/>
        <v>0</v>
      </c>
      <c r="O16" s="19">
        <f t="shared" si="13"/>
        <v>1.5333333333333332</v>
      </c>
      <c r="P16" s="19">
        <f t="shared" si="14"/>
        <v>1</v>
      </c>
      <c r="Q16" s="19">
        <f t="shared" si="15"/>
        <v>32</v>
      </c>
    </row>
    <row r="17" spans="1:17" s="21" customFormat="1">
      <c r="A17" s="21" t="s">
        <v>148</v>
      </c>
      <c r="B17" s="18">
        <f t="shared" si="16"/>
        <v>6.3888888888888884E-2</v>
      </c>
      <c r="C17" s="18">
        <f t="shared" si="17"/>
        <v>7.7777777777777779E-2</v>
      </c>
      <c r="D17" s="33">
        <v>900</v>
      </c>
      <c r="E17" s="33">
        <v>300</v>
      </c>
      <c r="F17" s="20">
        <f t="shared" si="18"/>
        <v>6.8749999999999992E-2</v>
      </c>
      <c r="H17" s="19">
        <f t="shared" si="19"/>
        <v>0</v>
      </c>
      <c r="I17" s="19">
        <f t="shared" si="20"/>
        <v>1200</v>
      </c>
      <c r="J17" s="19">
        <f t="shared" si="21"/>
        <v>0</v>
      </c>
      <c r="K17" s="19">
        <f t="shared" si="22"/>
        <v>0</v>
      </c>
      <c r="L17" s="19">
        <f t="shared" si="23"/>
        <v>0</v>
      </c>
      <c r="M17" s="19">
        <f t="shared" si="24"/>
        <v>0</v>
      </c>
      <c r="N17" s="19">
        <f t="shared" si="25"/>
        <v>0</v>
      </c>
      <c r="O17" s="19">
        <f t="shared" si="13"/>
        <v>1.8666666666666667</v>
      </c>
      <c r="P17" s="19">
        <f t="shared" si="14"/>
        <v>1</v>
      </c>
      <c r="Q17" s="19">
        <f t="shared" si="15"/>
        <v>52</v>
      </c>
    </row>
    <row r="18" spans="1:17" s="21" customFormat="1">
      <c r="A18" s="21" t="s">
        <v>177</v>
      </c>
      <c r="B18" s="18">
        <f t="shared" si="16"/>
        <v>7.7777777777777779E-2</v>
      </c>
      <c r="C18" s="18">
        <f t="shared" si="17"/>
        <v>9.1666666666666674E-2</v>
      </c>
      <c r="D18" s="33">
        <v>900</v>
      </c>
      <c r="E18" s="33">
        <v>300</v>
      </c>
      <c r="F18" s="20">
        <f t="shared" si="18"/>
        <v>8.2638888888888887E-2</v>
      </c>
      <c r="H18" s="19">
        <f t="shared" si="19"/>
        <v>0</v>
      </c>
      <c r="I18" s="19">
        <f t="shared" si="20"/>
        <v>1200</v>
      </c>
      <c r="J18" s="19">
        <f t="shared" si="21"/>
        <v>0</v>
      </c>
      <c r="K18" s="19">
        <f t="shared" si="22"/>
        <v>0</v>
      </c>
      <c r="L18" s="19">
        <f t="shared" si="23"/>
        <v>0</v>
      </c>
      <c r="M18" s="19">
        <f t="shared" si="24"/>
        <v>0</v>
      </c>
      <c r="N18" s="19">
        <f t="shared" si="25"/>
        <v>0</v>
      </c>
      <c r="O18" s="19">
        <f t="shared" si="13"/>
        <v>2.2000000000000002</v>
      </c>
      <c r="P18" s="19">
        <f t="shared" si="14"/>
        <v>2</v>
      </c>
      <c r="Q18" s="19">
        <f t="shared" si="15"/>
        <v>12</v>
      </c>
    </row>
    <row r="19" spans="1:17" s="21" customFormat="1">
      <c r="A19" s="21" t="s">
        <v>138</v>
      </c>
      <c r="B19" s="18">
        <f t="shared" si="16"/>
        <v>9.1666666666666674E-2</v>
      </c>
      <c r="C19" s="18">
        <f t="shared" si="17"/>
        <v>9.5833333333333326E-2</v>
      </c>
      <c r="D19" s="33">
        <v>300</v>
      </c>
      <c r="E19" s="33">
        <v>60</v>
      </c>
      <c r="F19" s="20">
        <f t="shared" si="18"/>
        <v>9.3055555555555558E-2</v>
      </c>
      <c r="H19" s="19">
        <f t="shared" si="19"/>
        <v>0</v>
      </c>
      <c r="I19" s="19">
        <f t="shared" si="20"/>
        <v>0</v>
      </c>
      <c r="J19" s="19">
        <f t="shared" si="21"/>
        <v>360</v>
      </c>
      <c r="K19" s="19">
        <f t="shared" si="22"/>
        <v>0</v>
      </c>
      <c r="L19" s="19">
        <f t="shared" si="23"/>
        <v>0</v>
      </c>
      <c r="M19" s="19">
        <f t="shared" si="24"/>
        <v>0</v>
      </c>
      <c r="N19" s="19">
        <f t="shared" si="25"/>
        <v>0</v>
      </c>
      <c r="O19" s="19">
        <f t="shared" si="13"/>
        <v>2.2999999999999998</v>
      </c>
      <c r="P19" s="19">
        <f t="shared" si="14"/>
        <v>2</v>
      </c>
      <c r="Q19" s="19">
        <f t="shared" si="15"/>
        <v>18</v>
      </c>
    </row>
    <row r="20" spans="1:17" s="21" customFormat="1">
      <c r="A20" s="21" t="s">
        <v>138</v>
      </c>
      <c r="B20" s="18">
        <f t="shared" si="16"/>
        <v>9.5833333333333326E-2</v>
      </c>
      <c r="C20" s="18">
        <f t="shared" si="17"/>
        <v>9.9999999999999992E-2</v>
      </c>
      <c r="D20" s="33">
        <v>300</v>
      </c>
      <c r="E20" s="33">
        <v>60</v>
      </c>
      <c r="F20" s="20">
        <f t="shared" si="18"/>
        <v>9.7222222222222224E-2</v>
      </c>
      <c r="H20" s="19">
        <f t="shared" si="19"/>
        <v>0</v>
      </c>
      <c r="I20" s="19">
        <f t="shared" si="20"/>
        <v>0</v>
      </c>
      <c r="J20" s="19">
        <f t="shared" si="21"/>
        <v>360</v>
      </c>
      <c r="K20" s="19">
        <f t="shared" si="22"/>
        <v>0</v>
      </c>
      <c r="L20" s="19">
        <f t="shared" si="23"/>
        <v>0</v>
      </c>
      <c r="M20" s="19">
        <f t="shared" si="24"/>
        <v>0</v>
      </c>
      <c r="N20" s="19">
        <f t="shared" si="25"/>
        <v>0</v>
      </c>
      <c r="O20" s="19">
        <f t="shared" si="13"/>
        <v>2.4</v>
      </c>
      <c r="P20" s="19">
        <f t="shared" si="14"/>
        <v>2</v>
      </c>
      <c r="Q20" s="19">
        <f t="shared" si="15"/>
        <v>24</v>
      </c>
    </row>
    <row r="21" spans="1:17" s="21" customFormat="1">
      <c r="A21" s="21" t="s">
        <v>138</v>
      </c>
      <c r="B21" s="18">
        <f t="shared" si="16"/>
        <v>9.9999999999999992E-2</v>
      </c>
      <c r="C21" s="18">
        <f t="shared" si="17"/>
        <v>0.10694444444444444</v>
      </c>
      <c r="D21" s="33">
        <v>300</v>
      </c>
      <c r="E21" s="33">
        <v>300</v>
      </c>
      <c r="F21" s="20">
        <f t="shared" si="18"/>
        <v>0.1013888888888889</v>
      </c>
      <c r="H21" s="19">
        <f t="shared" si="19"/>
        <v>0</v>
      </c>
      <c r="I21" s="19">
        <f t="shared" si="20"/>
        <v>0</v>
      </c>
      <c r="J21" s="19">
        <f t="shared" si="21"/>
        <v>600</v>
      </c>
      <c r="K21" s="19">
        <f t="shared" si="22"/>
        <v>0</v>
      </c>
      <c r="L21" s="19">
        <f t="shared" si="23"/>
        <v>0</v>
      </c>
      <c r="M21" s="19">
        <f t="shared" si="24"/>
        <v>0</v>
      </c>
      <c r="N21" s="19">
        <f t="shared" si="25"/>
        <v>0</v>
      </c>
      <c r="O21" s="19">
        <f t="shared" si="13"/>
        <v>2.5666666666666664</v>
      </c>
      <c r="P21" s="19">
        <f t="shared" si="14"/>
        <v>2</v>
      </c>
      <c r="Q21" s="19">
        <f t="shared" si="15"/>
        <v>34</v>
      </c>
    </row>
    <row r="22" spans="1:17" s="21" customFormat="1">
      <c r="A22" s="21" t="s">
        <v>177</v>
      </c>
      <c r="B22" s="18">
        <f t="shared" si="16"/>
        <v>0.10694444444444444</v>
      </c>
      <c r="C22" s="18">
        <f t="shared" si="17"/>
        <v>0.12083333333333333</v>
      </c>
      <c r="D22" s="33">
        <v>900</v>
      </c>
      <c r="E22" s="33">
        <v>300</v>
      </c>
      <c r="F22" s="20">
        <f t="shared" si="18"/>
        <v>0.11180555555555556</v>
      </c>
      <c r="H22" s="19">
        <f t="shared" si="19"/>
        <v>0</v>
      </c>
      <c r="I22" s="19">
        <f t="shared" si="20"/>
        <v>1200</v>
      </c>
      <c r="J22" s="19">
        <f t="shared" si="21"/>
        <v>0</v>
      </c>
      <c r="K22" s="19">
        <f t="shared" si="22"/>
        <v>0</v>
      </c>
      <c r="L22" s="19">
        <f t="shared" si="23"/>
        <v>0</v>
      </c>
      <c r="M22" s="19">
        <f t="shared" si="24"/>
        <v>0</v>
      </c>
      <c r="N22" s="19">
        <f t="shared" si="25"/>
        <v>0</v>
      </c>
      <c r="O22" s="19">
        <f t="shared" si="13"/>
        <v>2.9</v>
      </c>
      <c r="P22" s="19">
        <f t="shared" si="14"/>
        <v>2</v>
      </c>
      <c r="Q22" s="19">
        <f t="shared" si="15"/>
        <v>54</v>
      </c>
    </row>
    <row r="23" spans="1:17" s="21" customFormat="1">
      <c r="A23" s="21" t="s">
        <v>171</v>
      </c>
      <c r="B23" s="18">
        <f t="shared" si="16"/>
        <v>0.12083333333333333</v>
      </c>
      <c r="C23" s="18">
        <f t="shared" si="17"/>
        <v>0.13472222222222222</v>
      </c>
      <c r="D23" s="33">
        <v>900</v>
      </c>
      <c r="E23" s="33">
        <v>300</v>
      </c>
      <c r="F23" s="20">
        <f t="shared" si="18"/>
        <v>0.12569444444444444</v>
      </c>
      <c r="H23" s="19">
        <f t="shared" si="19"/>
        <v>0</v>
      </c>
      <c r="I23" s="19">
        <f t="shared" si="20"/>
        <v>0</v>
      </c>
      <c r="J23" s="19">
        <f t="shared" si="21"/>
        <v>1200</v>
      </c>
      <c r="K23" s="19">
        <f t="shared" si="22"/>
        <v>0</v>
      </c>
      <c r="L23" s="19">
        <f t="shared" si="23"/>
        <v>0</v>
      </c>
      <c r="M23" s="19">
        <f t="shared" si="24"/>
        <v>0</v>
      </c>
      <c r="N23" s="19">
        <f t="shared" si="25"/>
        <v>0</v>
      </c>
      <c r="O23" s="19">
        <f t="shared" si="13"/>
        <v>3.2333333333333334</v>
      </c>
      <c r="P23" s="19">
        <f t="shared" si="14"/>
        <v>3</v>
      </c>
      <c r="Q23" s="19">
        <f t="shared" si="15"/>
        <v>14</v>
      </c>
    </row>
    <row r="24" spans="1:17" s="21" customFormat="1">
      <c r="A24" s="21" t="s">
        <v>151</v>
      </c>
      <c r="B24" s="18">
        <f t="shared" si="16"/>
        <v>0.13472222222222222</v>
      </c>
      <c r="C24" s="18">
        <f t="shared" si="17"/>
        <v>0.14861111111111111</v>
      </c>
      <c r="D24" s="33">
        <v>900</v>
      </c>
      <c r="E24" s="33">
        <v>300</v>
      </c>
      <c r="F24" s="20">
        <f t="shared" si="18"/>
        <v>0.13958333333333334</v>
      </c>
      <c r="H24" s="19">
        <f t="shared" si="19"/>
        <v>0</v>
      </c>
      <c r="I24" s="19">
        <f t="shared" si="20"/>
        <v>1200</v>
      </c>
      <c r="J24" s="19">
        <f t="shared" si="21"/>
        <v>0</v>
      </c>
      <c r="K24" s="19">
        <f t="shared" si="22"/>
        <v>0</v>
      </c>
      <c r="L24" s="19">
        <f t="shared" si="23"/>
        <v>0</v>
      </c>
      <c r="M24" s="19">
        <f t="shared" si="24"/>
        <v>0</v>
      </c>
      <c r="N24" s="19">
        <f t="shared" si="25"/>
        <v>0</v>
      </c>
      <c r="O24" s="19">
        <f t="shared" si="13"/>
        <v>3.5666666666666664</v>
      </c>
      <c r="P24" s="19">
        <f t="shared" si="14"/>
        <v>3</v>
      </c>
      <c r="Q24" s="19">
        <f t="shared" si="15"/>
        <v>34</v>
      </c>
    </row>
    <row r="25" spans="1:17" s="21" customFormat="1">
      <c r="A25" s="21" t="s">
        <v>178</v>
      </c>
      <c r="B25" s="18">
        <f t="shared" si="16"/>
        <v>0.14861111111111111</v>
      </c>
      <c r="C25" s="18">
        <f t="shared" si="17"/>
        <v>0.16250000000000001</v>
      </c>
      <c r="D25" s="33">
        <v>900</v>
      </c>
      <c r="E25" s="33">
        <v>300</v>
      </c>
      <c r="F25" s="20">
        <f t="shared" si="18"/>
        <v>0.15347222222222223</v>
      </c>
      <c r="H25" s="19">
        <f t="shared" si="19"/>
        <v>0</v>
      </c>
      <c r="I25" s="19">
        <f t="shared" si="20"/>
        <v>1200</v>
      </c>
      <c r="J25" s="19">
        <f t="shared" si="21"/>
        <v>0</v>
      </c>
      <c r="K25" s="19">
        <f t="shared" si="22"/>
        <v>0</v>
      </c>
      <c r="L25" s="19">
        <f t="shared" si="23"/>
        <v>0</v>
      </c>
      <c r="M25" s="19">
        <f t="shared" si="24"/>
        <v>0</v>
      </c>
      <c r="N25" s="19">
        <f t="shared" si="25"/>
        <v>0</v>
      </c>
      <c r="O25" s="19">
        <f t="shared" si="13"/>
        <v>3.9</v>
      </c>
      <c r="P25" s="19">
        <f t="shared" si="14"/>
        <v>3</v>
      </c>
      <c r="Q25" s="19">
        <f t="shared" si="15"/>
        <v>54</v>
      </c>
    </row>
    <row r="26" spans="1:17" s="21" customFormat="1">
      <c r="A26" s="21" t="s">
        <v>179</v>
      </c>
      <c r="B26" s="18">
        <f t="shared" si="16"/>
        <v>0.16250000000000001</v>
      </c>
      <c r="C26" s="18">
        <f t="shared" si="17"/>
        <v>0.1763888888888889</v>
      </c>
      <c r="D26" s="33">
        <v>900</v>
      </c>
      <c r="E26" s="33">
        <v>300</v>
      </c>
      <c r="F26" s="20">
        <f t="shared" si="18"/>
        <v>0.1673611111111111</v>
      </c>
      <c r="H26" s="19">
        <f t="shared" si="19"/>
        <v>0</v>
      </c>
      <c r="I26" s="19">
        <f t="shared" si="20"/>
        <v>1200</v>
      </c>
      <c r="J26" s="19">
        <f t="shared" si="21"/>
        <v>0</v>
      </c>
      <c r="K26" s="19">
        <f t="shared" si="22"/>
        <v>0</v>
      </c>
      <c r="L26" s="19">
        <f t="shared" si="23"/>
        <v>0</v>
      </c>
      <c r="M26" s="19">
        <f t="shared" si="24"/>
        <v>0</v>
      </c>
      <c r="N26" s="19">
        <f t="shared" si="25"/>
        <v>0</v>
      </c>
      <c r="O26" s="19">
        <f t="shared" si="13"/>
        <v>4.2333333333333334</v>
      </c>
      <c r="P26" s="19">
        <f t="shared" si="14"/>
        <v>4</v>
      </c>
      <c r="Q26" s="19">
        <f t="shared" si="15"/>
        <v>14</v>
      </c>
    </row>
    <row r="27" spans="1:17" s="21" customFormat="1">
      <c r="A27" s="21" t="s">
        <v>140</v>
      </c>
      <c r="B27" s="18">
        <f t="shared" si="16"/>
        <v>0.1763888888888889</v>
      </c>
      <c r="C27" s="18">
        <f t="shared" si="17"/>
        <v>0.18055555555555555</v>
      </c>
      <c r="D27" s="33">
        <v>300</v>
      </c>
      <c r="E27" s="33">
        <v>60</v>
      </c>
      <c r="F27" s="20">
        <f t="shared" si="18"/>
        <v>0.17777777777777778</v>
      </c>
      <c r="H27" s="19">
        <f t="shared" si="19"/>
        <v>0</v>
      </c>
      <c r="I27" s="19">
        <f t="shared" si="20"/>
        <v>0</v>
      </c>
      <c r="J27" s="19">
        <f t="shared" si="21"/>
        <v>360</v>
      </c>
      <c r="K27" s="19">
        <f t="shared" si="22"/>
        <v>0</v>
      </c>
      <c r="L27" s="19">
        <f t="shared" si="23"/>
        <v>0</v>
      </c>
      <c r="M27" s="19">
        <f t="shared" si="24"/>
        <v>0</v>
      </c>
      <c r="N27" s="19">
        <f t="shared" si="25"/>
        <v>0</v>
      </c>
      <c r="O27" s="19">
        <f t="shared" si="13"/>
        <v>4.333333333333333</v>
      </c>
      <c r="P27" s="19">
        <f t="shared" si="14"/>
        <v>4</v>
      </c>
      <c r="Q27" s="19">
        <f t="shared" si="15"/>
        <v>20</v>
      </c>
    </row>
    <row r="28" spans="1:17" s="21" customFormat="1">
      <c r="A28" s="21" t="s">
        <v>140</v>
      </c>
      <c r="B28" s="18">
        <f t="shared" si="16"/>
        <v>0.18055555555555555</v>
      </c>
      <c r="C28" s="18">
        <f t="shared" si="17"/>
        <v>0.1875</v>
      </c>
      <c r="D28" s="33">
        <v>300</v>
      </c>
      <c r="E28" s="33">
        <v>300</v>
      </c>
      <c r="F28" s="20">
        <f t="shared" si="18"/>
        <v>0.18194444444444444</v>
      </c>
      <c r="H28" s="19">
        <f t="shared" si="19"/>
        <v>0</v>
      </c>
      <c r="I28" s="19">
        <f t="shared" si="20"/>
        <v>0</v>
      </c>
      <c r="J28" s="19">
        <f t="shared" si="21"/>
        <v>600</v>
      </c>
      <c r="K28" s="19">
        <f t="shared" si="22"/>
        <v>0</v>
      </c>
      <c r="L28" s="19">
        <f t="shared" si="23"/>
        <v>0</v>
      </c>
      <c r="M28" s="19">
        <f t="shared" si="24"/>
        <v>0</v>
      </c>
      <c r="N28" s="19">
        <f t="shared" si="25"/>
        <v>0</v>
      </c>
      <c r="O28" s="19">
        <f t="shared" si="13"/>
        <v>4.5</v>
      </c>
      <c r="P28" s="19">
        <f t="shared" si="14"/>
        <v>4</v>
      </c>
      <c r="Q28" s="19">
        <f t="shared" si="15"/>
        <v>30</v>
      </c>
    </row>
    <row r="29" spans="1:17" s="21" customFormat="1">
      <c r="A29" s="21" t="s">
        <v>164</v>
      </c>
      <c r="B29" s="18">
        <f t="shared" si="16"/>
        <v>0.1875</v>
      </c>
      <c r="C29" s="18">
        <f t="shared" si="17"/>
        <v>0.19166666666666665</v>
      </c>
      <c r="D29" s="33">
        <v>300</v>
      </c>
      <c r="E29" s="33">
        <v>60</v>
      </c>
      <c r="F29" s="20">
        <f t="shared" si="18"/>
        <v>0.18888888888888888</v>
      </c>
      <c r="H29" s="19">
        <f t="shared" si="19"/>
        <v>0</v>
      </c>
      <c r="I29" s="19">
        <f t="shared" si="20"/>
        <v>0</v>
      </c>
      <c r="J29" s="19">
        <f t="shared" si="21"/>
        <v>360</v>
      </c>
      <c r="K29" s="19">
        <f t="shared" si="22"/>
        <v>0</v>
      </c>
      <c r="L29" s="19">
        <f t="shared" si="23"/>
        <v>0</v>
      </c>
      <c r="M29" s="19">
        <f t="shared" si="24"/>
        <v>0</v>
      </c>
      <c r="N29" s="19">
        <f t="shared" si="25"/>
        <v>0</v>
      </c>
      <c r="O29" s="19">
        <f t="shared" si="13"/>
        <v>4.5999999999999996</v>
      </c>
      <c r="P29" s="19">
        <f t="shared" si="14"/>
        <v>4</v>
      </c>
      <c r="Q29" s="19">
        <f t="shared" si="15"/>
        <v>36</v>
      </c>
    </row>
    <row r="30" spans="1:17" s="21" customFormat="1">
      <c r="A30" s="21" t="s">
        <v>164</v>
      </c>
      <c r="B30" s="18">
        <f t="shared" si="16"/>
        <v>0.19166666666666665</v>
      </c>
      <c r="C30" s="18">
        <f t="shared" si="17"/>
        <v>0.1986111111111111</v>
      </c>
      <c r="D30" s="33">
        <v>300</v>
      </c>
      <c r="E30" s="33">
        <v>300</v>
      </c>
      <c r="F30" s="20">
        <f t="shared" si="18"/>
        <v>0.19305555555555554</v>
      </c>
      <c r="H30" s="19">
        <f t="shared" si="19"/>
        <v>0</v>
      </c>
      <c r="I30" s="19">
        <f t="shared" si="20"/>
        <v>0</v>
      </c>
      <c r="J30" s="19">
        <f t="shared" si="21"/>
        <v>600</v>
      </c>
      <c r="K30" s="19">
        <f t="shared" si="22"/>
        <v>0</v>
      </c>
      <c r="L30" s="19">
        <f t="shared" si="23"/>
        <v>0</v>
      </c>
      <c r="M30" s="19">
        <f t="shared" si="24"/>
        <v>0</v>
      </c>
      <c r="N30" s="19">
        <f t="shared" si="25"/>
        <v>0</v>
      </c>
      <c r="O30" s="19">
        <f t="shared" si="13"/>
        <v>4.7666666666666666</v>
      </c>
      <c r="P30" s="19">
        <f t="shared" si="14"/>
        <v>4</v>
      </c>
      <c r="Q30" s="19">
        <f t="shared" si="15"/>
        <v>46</v>
      </c>
    </row>
    <row r="31" spans="1:17" s="21" customFormat="1">
      <c r="A31" s="21" t="s">
        <v>152</v>
      </c>
      <c r="B31" s="18">
        <f t="shared" si="16"/>
        <v>0.1986111111111111</v>
      </c>
      <c r="C31" s="18">
        <f t="shared" si="17"/>
        <v>0.20902777777777778</v>
      </c>
      <c r="D31" s="33">
        <v>600</v>
      </c>
      <c r="E31" s="33">
        <v>300</v>
      </c>
      <c r="F31" s="20">
        <f t="shared" si="18"/>
        <v>0.20208333333333331</v>
      </c>
      <c r="H31" s="19">
        <f t="shared" si="19"/>
        <v>0</v>
      </c>
      <c r="I31" s="19">
        <f t="shared" si="20"/>
        <v>0</v>
      </c>
      <c r="J31" s="19">
        <f t="shared" si="21"/>
        <v>0</v>
      </c>
      <c r="K31" s="19">
        <f t="shared" si="22"/>
        <v>900</v>
      </c>
      <c r="L31" s="19">
        <f t="shared" si="23"/>
        <v>0</v>
      </c>
      <c r="M31" s="19">
        <f t="shared" si="24"/>
        <v>0</v>
      </c>
      <c r="N31" s="19">
        <f t="shared" si="25"/>
        <v>0</v>
      </c>
      <c r="O31" s="19">
        <f t="shared" si="13"/>
        <v>5.0166666666666666</v>
      </c>
      <c r="P31" s="19">
        <f t="shared" si="14"/>
        <v>5</v>
      </c>
      <c r="Q31" s="19">
        <f t="shared" si="15"/>
        <v>1</v>
      </c>
    </row>
    <row r="32" spans="1:17" s="21" customFormat="1">
      <c r="A32" s="21" t="s">
        <v>163</v>
      </c>
      <c r="B32" s="18">
        <f t="shared" si="16"/>
        <v>0.20902777777777778</v>
      </c>
      <c r="C32" s="18">
        <f t="shared" si="17"/>
        <v>0.22291666666666665</v>
      </c>
      <c r="D32" s="33">
        <v>900</v>
      </c>
      <c r="E32" s="33">
        <v>300</v>
      </c>
      <c r="F32" s="20">
        <f t="shared" si="18"/>
        <v>0.21388888888888891</v>
      </c>
      <c r="H32" s="19">
        <f t="shared" si="19"/>
        <v>0</v>
      </c>
      <c r="I32" s="19">
        <f t="shared" si="20"/>
        <v>1200</v>
      </c>
      <c r="J32" s="19">
        <f t="shared" si="21"/>
        <v>0</v>
      </c>
      <c r="K32" s="19">
        <f t="shared" si="22"/>
        <v>0</v>
      </c>
      <c r="L32" s="19">
        <f t="shared" si="23"/>
        <v>0</v>
      </c>
      <c r="M32" s="19">
        <f t="shared" si="24"/>
        <v>0</v>
      </c>
      <c r="N32" s="19">
        <f t="shared" si="25"/>
        <v>0</v>
      </c>
      <c r="O32" s="19">
        <f t="shared" si="13"/>
        <v>5.35</v>
      </c>
      <c r="P32" s="19">
        <f t="shared" si="14"/>
        <v>5</v>
      </c>
      <c r="Q32" s="19">
        <f t="shared" si="15"/>
        <v>21</v>
      </c>
    </row>
    <row r="33" spans="2:14" s="21" customFormat="1">
      <c r="B33" s="18"/>
      <c r="C33" s="18"/>
    </row>
    <row r="34" spans="2:14" s="21" customFormat="1">
      <c r="B34" s="18"/>
      <c r="C34" s="18"/>
      <c r="G34" s="23" t="s">
        <v>32</v>
      </c>
      <c r="H34" s="24">
        <f t="shared" ref="H34:N34" si="28">SUM(H4:H32)</f>
        <v>0</v>
      </c>
      <c r="I34" s="24">
        <f t="shared" si="28"/>
        <v>15600</v>
      </c>
      <c r="J34" s="24">
        <f t="shared" si="28"/>
        <v>11520</v>
      </c>
      <c r="K34" s="24">
        <f t="shared" si="28"/>
        <v>900</v>
      </c>
      <c r="L34" s="24">
        <f t="shared" si="28"/>
        <v>0</v>
      </c>
      <c r="M34" s="24">
        <f t="shared" si="28"/>
        <v>0</v>
      </c>
      <c r="N34" s="24">
        <f t="shared" si="28"/>
        <v>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E12" sqref="E12"/>
    </sheetView>
  </sheetViews>
  <sheetFormatPr baseColWidth="10" defaultRowHeight="15" x14ac:dyDescent="0"/>
  <cols>
    <col min="4" max="5" width="11.1640625" bestFit="1" customWidth="1"/>
  </cols>
  <sheetData>
    <row r="1" spans="1:17">
      <c r="A1" s="10" t="s">
        <v>41</v>
      </c>
      <c r="B1" s="13" t="s">
        <v>4</v>
      </c>
      <c r="C1" s="13" t="s">
        <v>5</v>
      </c>
      <c r="D1" s="9" t="s">
        <v>6</v>
      </c>
      <c r="E1" s="9" t="s">
        <v>11</v>
      </c>
      <c r="F1" s="8" t="s">
        <v>7</v>
      </c>
      <c r="G1" s="8" t="s">
        <v>45</v>
      </c>
      <c r="H1" s="9" t="s">
        <v>12</v>
      </c>
      <c r="I1" s="9" t="s">
        <v>13</v>
      </c>
      <c r="J1" s="9" t="s">
        <v>14</v>
      </c>
      <c r="K1" s="9" t="s">
        <v>15</v>
      </c>
      <c r="L1" s="9" t="s">
        <v>16</v>
      </c>
      <c r="M1" s="9" t="s">
        <v>17</v>
      </c>
      <c r="N1" s="9" t="s">
        <v>18</v>
      </c>
      <c r="O1" s="9"/>
      <c r="P1" s="9"/>
      <c r="Q1" s="9"/>
    </row>
    <row r="2" spans="1:17" s="22" customFormat="1">
      <c r="A2" s="22" t="s">
        <v>172</v>
      </c>
      <c r="B2" s="17">
        <f>'Summary JULY 2013'!M6</f>
        <v>0.87430555555555556</v>
      </c>
      <c r="C2" s="32">
        <f t="shared" ref="C2:C12" si="0">TIME(P2,Q2,0)</f>
        <v>0.88124999999999998</v>
      </c>
      <c r="D2" s="33">
        <v>300</v>
      </c>
      <c r="E2" s="33">
        <v>300</v>
      </c>
      <c r="F2" s="34">
        <f t="shared" ref="F2:F12" si="1">TIME(HOUR(B2),MINUTE(B2)+D2/120,0)</f>
        <v>0.87569444444444444</v>
      </c>
      <c r="H2" s="33">
        <f t="shared" ref="H2:H12" si="2">IF(MID(A2,1,2)="RM",D2+E2,0)</f>
        <v>0</v>
      </c>
      <c r="I2" s="33">
        <f t="shared" ref="I2:I12" si="3">IF(MID(A2,1,2)="MP",0,IF(MID(A2,1,1)="M",D2+E2,0))</f>
        <v>0</v>
      </c>
      <c r="J2" s="33">
        <f t="shared" ref="J2:J12" si="4">IF(MID(A2,1,2)="KP",D2+E2,0)</f>
        <v>600</v>
      </c>
      <c r="K2" s="33">
        <f t="shared" ref="K2:K12" si="5">IF(MID(A2,1,2)="MP",D2+E2,0)</f>
        <v>0</v>
      </c>
      <c r="L2" s="33">
        <f t="shared" ref="L2:L12" si="6">IF(MID(A2,1,2)="OC",D2+E2,0)</f>
        <v>0</v>
      </c>
      <c r="M2" s="33">
        <f t="shared" ref="M2:M12" si="7">IF(MID(A2,1,2)="AS",D2+E2,0)</f>
        <v>0</v>
      </c>
      <c r="N2" s="33">
        <f t="shared" ref="N2:N12" si="8">IF(MID(A2,1,2)="IP",D2+E2,0)</f>
        <v>0</v>
      </c>
      <c r="O2" s="33">
        <f t="shared" ref="O2:O12" si="9">HOUR(B2)+(MINUTE(B2)+(D2+E2)/60)/60</f>
        <v>21.15</v>
      </c>
      <c r="P2" s="33">
        <f t="shared" ref="P2:P12" si="10">INT(O2)</f>
        <v>21</v>
      </c>
      <c r="Q2" s="33">
        <f t="shared" ref="Q2:Q12" si="11">ROUND(((O2-P2)*60),0)</f>
        <v>9</v>
      </c>
    </row>
    <row r="3" spans="1:17" s="21" customFormat="1">
      <c r="A3" s="22" t="s">
        <v>137</v>
      </c>
      <c r="B3" s="18">
        <f t="shared" ref="B3:B12" si="12">C2</f>
        <v>0.88124999999999998</v>
      </c>
      <c r="C3" s="18">
        <f t="shared" si="0"/>
        <v>0.89513888888888893</v>
      </c>
      <c r="D3" s="33">
        <v>900</v>
      </c>
      <c r="E3" s="33">
        <v>300</v>
      </c>
      <c r="F3" s="20">
        <f t="shared" si="1"/>
        <v>0.88611111111111107</v>
      </c>
      <c r="H3" s="19">
        <f t="shared" si="2"/>
        <v>0</v>
      </c>
      <c r="I3" s="19">
        <f t="shared" si="3"/>
        <v>1200</v>
      </c>
      <c r="J3" s="19">
        <f t="shared" si="4"/>
        <v>0</v>
      </c>
      <c r="K3" s="19">
        <f t="shared" si="5"/>
        <v>0</v>
      </c>
      <c r="L3" s="19">
        <f t="shared" si="6"/>
        <v>0</v>
      </c>
      <c r="M3" s="19">
        <f t="shared" si="7"/>
        <v>0</v>
      </c>
      <c r="N3" s="19">
        <f t="shared" si="8"/>
        <v>0</v>
      </c>
      <c r="O3" s="19">
        <f t="shared" si="9"/>
        <v>21.483333333333334</v>
      </c>
      <c r="P3" s="19">
        <f t="shared" si="10"/>
        <v>21</v>
      </c>
      <c r="Q3" s="19">
        <f t="shared" si="11"/>
        <v>29</v>
      </c>
    </row>
    <row r="4" spans="1:17" s="21" customFormat="1">
      <c r="A4" s="21" t="s">
        <v>131</v>
      </c>
      <c r="B4" s="18">
        <f t="shared" si="12"/>
        <v>0.89513888888888893</v>
      </c>
      <c r="C4" s="18">
        <f t="shared" si="0"/>
        <v>0.90902777777777777</v>
      </c>
      <c r="D4" s="33">
        <v>900</v>
      </c>
      <c r="E4" s="33">
        <v>300</v>
      </c>
      <c r="F4" s="20">
        <f t="shared" si="1"/>
        <v>0.9</v>
      </c>
      <c r="H4" s="19">
        <f t="shared" si="2"/>
        <v>0</v>
      </c>
      <c r="I4" s="19">
        <f t="shared" si="3"/>
        <v>0</v>
      </c>
      <c r="J4" s="19">
        <f t="shared" si="4"/>
        <v>1200</v>
      </c>
      <c r="K4" s="19">
        <f t="shared" si="5"/>
        <v>0</v>
      </c>
      <c r="L4" s="19">
        <f t="shared" si="6"/>
        <v>0</v>
      </c>
      <c r="M4" s="19">
        <f t="shared" si="7"/>
        <v>0</v>
      </c>
      <c r="N4" s="19">
        <f t="shared" si="8"/>
        <v>0</v>
      </c>
      <c r="O4" s="19">
        <f t="shared" si="9"/>
        <v>21.816666666666666</v>
      </c>
      <c r="P4" s="19">
        <f t="shared" si="10"/>
        <v>21</v>
      </c>
      <c r="Q4" s="19">
        <f t="shared" si="11"/>
        <v>49</v>
      </c>
    </row>
    <row r="5" spans="1:17" s="21" customFormat="1">
      <c r="A5" s="21" t="s">
        <v>173</v>
      </c>
      <c r="B5" s="18">
        <f t="shared" si="12"/>
        <v>0.90902777777777777</v>
      </c>
      <c r="C5" s="18">
        <f t="shared" si="0"/>
        <v>0.92638888888888893</v>
      </c>
      <c r="D5" s="33">
        <v>1200</v>
      </c>
      <c r="E5" s="33">
        <v>300</v>
      </c>
      <c r="F5" s="20">
        <f t="shared" si="1"/>
        <v>0.9159722222222223</v>
      </c>
      <c r="H5" s="19">
        <f t="shared" si="2"/>
        <v>1500</v>
      </c>
      <c r="I5" s="19">
        <f t="shared" si="3"/>
        <v>0</v>
      </c>
      <c r="J5" s="19">
        <f t="shared" si="4"/>
        <v>0</v>
      </c>
      <c r="K5" s="19">
        <f t="shared" si="5"/>
        <v>0</v>
      </c>
      <c r="L5" s="19">
        <f t="shared" si="6"/>
        <v>0</v>
      </c>
      <c r="M5" s="19">
        <f t="shared" si="7"/>
        <v>0</v>
      </c>
      <c r="N5" s="19">
        <f t="shared" si="8"/>
        <v>0</v>
      </c>
      <c r="O5" s="19">
        <f t="shared" si="9"/>
        <v>22.233333333333334</v>
      </c>
      <c r="P5" s="19">
        <f t="shared" si="10"/>
        <v>22</v>
      </c>
      <c r="Q5" s="19">
        <f t="shared" si="11"/>
        <v>14</v>
      </c>
    </row>
    <row r="6" spans="1:17" s="21" customFormat="1">
      <c r="A6" s="21" t="s">
        <v>183</v>
      </c>
      <c r="B6" s="18">
        <f t="shared" si="12"/>
        <v>0.92638888888888893</v>
      </c>
      <c r="C6" s="18">
        <f t="shared" si="0"/>
        <v>0.94027777777777777</v>
      </c>
      <c r="D6" s="33">
        <v>900</v>
      </c>
      <c r="E6" s="33">
        <v>300</v>
      </c>
      <c r="F6" s="20">
        <f t="shared" si="1"/>
        <v>0.93125000000000002</v>
      </c>
      <c r="H6" s="19">
        <f t="shared" si="2"/>
        <v>0</v>
      </c>
      <c r="I6" s="19">
        <f t="shared" si="3"/>
        <v>1200</v>
      </c>
      <c r="J6" s="19">
        <f t="shared" si="4"/>
        <v>0</v>
      </c>
      <c r="K6" s="19">
        <f t="shared" si="5"/>
        <v>0</v>
      </c>
      <c r="L6" s="19">
        <f t="shared" si="6"/>
        <v>0</v>
      </c>
      <c r="M6" s="19">
        <f t="shared" si="7"/>
        <v>0</v>
      </c>
      <c r="N6" s="19">
        <f t="shared" si="8"/>
        <v>0</v>
      </c>
      <c r="O6" s="19">
        <f t="shared" si="9"/>
        <v>22.566666666666666</v>
      </c>
      <c r="P6" s="19">
        <f t="shared" si="10"/>
        <v>22</v>
      </c>
      <c r="Q6" s="19">
        <f t="shared" si="11"/>
        <v>34</v>
      </c>
    </row>
    <row r="7" spans="1:17" s="21" customFormat="1">
      <c r="A7" s="21" t="s">
        <v>167</v>
      </c>
      <c r="B7" s="18">
        <f t="shared" si="12"/>
        <v>0.94027777777777777</v>
      </c>
      <c r="C7" s="18">
        <f t="shared" si="0"/>
        <v>0.95416666666666661</v>
      </c>
      <c r="D7" s="33">
        <v>900</v>
      </c>
      <c r="E7" s="33">
        <v>300</v>
      </c>
      <c r="F7" s="20">
        <f t="shared" si="1"/>
        <v>0.94513888888888886</v>
      </c>
      <c r="H7" s="19">
        <f t="shared" si="2"/>
        <v>0</v>
      </c>
      <c r="I7" s="19">
        <f t="shared" si="3"/>
        <v>0</v>
      </c>
      <c r="J7" s="19">
        <f t="shared" si="4"/>
        <v>1200</v>
      </c>
      <c r="K7" s="19">
        <f t="shared" si="5"/>
        <v>0</v>
      </c>
      <c r="L7" s="19">
        <f t="shared" si="6"/>
        <v>0</v>
      </c>
      <c r="M7" s="19">
        <f t="shared" si="7"/>
        <v>0</v>
      </c>
      <c r="N7" s="19">
        <f t="shared" si="8"/>
        <v>0</v>
      </c>
      <c r="O7" s="19">
        <f t="shared" si="9"/>
        <v>22.9</v>
      </c>
      <c r="P7" s="19">
        <f t="shared" si="10"/>
        <v>22</v>
      </c>
      <c r="Q7" s="19">
        <f t="shared" si="11"/>
        <v>54</v>
      </c>
    </row>
    <row r="8" spans="1:17" s="21" customFormat="1">
      <c r="A8" s="21" t="s">
        <v>181</v>
      </c>
      <c r="B8" s="18">
        <f t="shared" si="12"/>
        <v>0.95416666666666661</v>
      </c>
      <c r="C8" s="18">
        <f t="shared" si="0"/>
        <v>0.96805555555555556</v>
      </c>
      <c r="D8" s="33">
        <v>900</v>
      </c>
      <c r="E8" s="33">
        <v>300</v>
      </c>
      <c r="F8" s="20">
        <f t="shared" si="1"/>
        <v>0.9590277777777777</v>
      </c>
      <c r="H8" s="19">
        <f t="shared" si="2"/>
        <v>0</v>
      </c>
      <c r="I8" s="19">
        <f t="shared" si="3"/>
        <v>1200</v>
      </c>
      <c r="J8" s="19">
        <f t="shared" si="4"/>
        <v>0</v>
      </c>
      <c r="K8" s="19">
        <f t="shared" si="5"/>
        <v>0</v>
      </c>
      <c r="L8" s="19">
        <f t="shared" si="6"/>
        <v>0</v>
      </c>
      <c r="M8" s="19">
        <f t="shared" si="7"/>
        <v>0</v>
      </c>
      <c r="N8" s="19">
        <f t="shared" si="8"/>
        <v>0</v>
      </c>
      <c r="O8" s="19">
        <f t="shared" si="9"/>
        <v>23.233333333333334</v>
      </c>
      <c r="P8" s="19">
        <f t="shared" si="10"/>
        <v>23</v>
      </c>
      <c r="Q8" s="19">
        <f t="shared" si="11"/>
        <v>14</v>
      </c>
    </row>
    <row r="9" spans="1:17" s="21" customFormat="1">
      <c r="A9" s="21" t="s">
        <v>182</v>
      </c>
      <c r="B9" s="18">
        <f t="shared" si="12"/>
        <v>0.96805555555555556</v>
      </c>
      <c r="C9" s="18">
        <f t="shared" si="0"/>
        <v>0.9819444444444444</v>
      </c>
      <c r="D9" s="33">
        <v>900</v>
      </c>
      <c r="E9" s="33">
        <v>300</v>
      </c>
      <c r="F9" s="20">
        <f t="shared" si="1"/>
        <v>0.97291666666666676</v>
      </c>
      <c r="H9" s="19">
        <f t="shared" si="2"/>
        <v>0</v>
      </c>
      <c r="I9" s="19">
        <f t="shared" si="3"/>
        <v>1200</v>
      </c>
      <c r="J9" s="19">
        <f t="shared" si="4"/>
        <v>0</v>
      </c>
      <c r="K9" s="19">
        <f t="shared" si="5"/>
        <v>0</v>
      </c>
      <c r="L9" s="19">
        <f t="shared" si="6"/>
        <v>0</v>
      </c>
      <c r="M9" s="19">
        <f t="shared" si="7"/>
        <v>0</v>
      </c>
      <c r="N9" s="19">
        <f t="shared" si="8"/>
        <v>0</v>
      </c>
      <c r="O9" s="19">
        <f t="shared" si="9"/>
        <v>23.566666666666666</v>
      </c>
      <c r="P9" s="19">
        <f t="shared" si="10"/>
        <v>23</v>
      </c>
      <c r="Q9" s="19">
        <f t="shared" si="11"/>
        <v>34</v>
      </c>
    </row>
    <row r="10" spans="1:17" s="21" customFormat="1">
      <c r="A10" s="21" t="s">
        <v>184</v>
      </c>
      <c r="B10" s="18">
        <f t="shared" si="12"/>
        <v>0.9819444444444444</v>
      </c>
      <c r="C10" s="18">
        <f t="shared" si="0"/>
        <v>0.99583333333333324</v>
      </c>
      <c r="D10" s="33">
        <v>900</v>
      </c>
      <c r="E10" s="33">
        <v>300</v>
      </c>
      <c r="F10" s="20">
        <f t="shared" si="1"/>
        <v>0.9868055555555556</v>
      </c>
      <c r="H10" s="19">
        <f t="shared" si="2"/>
        <v>0</v>
      </c>
      <c r="I10" s="19">
        <f t="shared" si="3"/>
        <v>1200</v>
      </c>
      <c r="J10" s="19">
        <f t="shared" si="4"/>
        <v>0</v>
      </c>
      <c r="K10" s="19">
        <f t="shared" si="5"/>
        <v>0</v>
      </c>
      <c r="L10" s="19">
        <f t="shared" si="6"/>
        <v>0</v>
      </c>
      <c r="M10" s="19">
        <f t="shared" si="7"/>
        <v>0</v>
      </c>
      <c r="N10" s="19">
        <f t="shared" si="8"/>
        <v>0</v>
      </c>
      <c r="O10" s="19">
        <f t="shared" si="9"/>
        <v>23.9</v>
      </c>
      <c r="P10" s="19">
        <f t="shared" si="10"/>
        <v>23</v>
      </c>
      <c r="Q10" s="19">
        <f t="shared" si="11"/>
        <v>54</v>
      </c>
    </row>
    <row r="11" spans="1:17" s="21" customFormat="1">
      <c r="A11" s="21" t="s">
        <v>139</v>
      </c>
      <c r="B11" s="18">
        <f t="shared" si="12"/>
        <v>0.99583333333333324</v>
      </c>
      <c r="C11" s="18">
        <f t="shared" si="0"/>
        <v>1.1111111111111072E-2</v>
      </c>
      <c r="D11" s="33">
        <v>900</v>
      </c>
      <c r="E11" s="33">
        <v>420</v>
      </c>
      <c r="F11" s="20">
        <f t="shared" si="1"/>
        <v>6.9444444444433095E-4</v>
      </c>
      <c r="H11" s="19">
        <f t="shared" si="2"/>
        <v>0</v>
      </c>
      <c r="I11" s="19">
        <f t="shared" si="3"/>
        <v>0</v>
      </c>
      <c r="J11" s="19">
        <f t="shared" si="4"/>
        <v>1320</v>
      </c>
      <c r="K11" s="19">
        <f t="shared" si="5"/>
        <v>0</v>
      </c>
      <c r="L11" s="19">
        <f t="shared" si="6"/>
        <v>0</v>
      </c>
      <c r="M11" s="19">
        <f t="shared" si="7"/>
        <v>0</v>
      </c>
      <c r="N11" s="19">
        <f t="shared" si="8"/>
        <v>0</v>
      </c>
      <c r="O11" s="19">
        <f t="shared" si="9"/>
        <v>24.266666666666666</v>
      </c>
      <c r="P11" s="19">
        <f t="shared" si="10"/>
        <v>24</v>
      </c>
      <c r="Q11" s="19">
        <f t="shared" si="11"/>
        <v>16</v>
      </c>
    </row>
    <row r="12" spans="1:17" s="21" customFormat="1">
      <c r="A12" s="21" t="s">
        <v>175</v>
      </c>
      <c r="B12" s="18">
        <f t="shared" si="12"/>
        <v>1.1111111111111072E-2</v>
      </c>
      <c r="C12" s="18">
        <f t="shared" si="0"/>
        <v>2.4999999999999998E-2</v>
      </c>
      <c r="D12" s="33">
        <v>900</v>
      </c>
      <c r="E12" s="33">
        <v>300</v>
      </c>
      <c r="F12" s="20">
        <f t="shared" si="1"/>
        <v>1.5972222222222224E-2</v>
      </c>
      <c r="H12" s="19">
        <f t="shared" si="2"/>
        <v>0</v>
      </c>
      <c r="I12" s="19">
        <f t="shared" si="3"/>
        <v>1200</v>
      </c>
      <c r="J12" s="19">
        <f t="shared" si="4"/>
        <v>0</v>
      </c>
      <c r="K12" s="19">
        <f t="shared" si="5"/>
        <v>0</v>
      </c>
      <c r="L12" s="19">
        <f t="shared" si="6"/>
        <v>0</v>
      </c>
      <c r="M12" s="19">
        <f t="shared" si="7"/>
        <v>0</v>
      </c>
      <c r="N12" s="19">
        <f t="shared" si="8"/>
        <v>0</v>
      </c>
      <c r="O12" s="19">
        <f t="shared" si="9"/>
        <v>0.6</v>
      </c>
      <c r="P12" s="19">
        <f t="shared" si="10"/>
        <v>0</v>
      </c>
      <c r="Q12" s="19">
        <f t="shared" si="11"/>
        <v>36</v>
      </c>
    </row>
    <row r="13" spans="1:17" s="21" customFormat="1">
      <c r="A13" s="21" t="s">
        <v>180</v>
      </c>
      <c r="B13" s="18">
        <f t="shared" ref="B13:B32" si="13">C12</f>
        <v>2.4999999999999998E-2</v>
      </c>
      <c r="C13" s="18">
        <f t="shared" ref="C13:C32" si="14">TIME(P13,Q13,0)</f>
        <v>3.888888888888889E-2</v>
      </c>
      <c r="D13" s="33">
        <v>900</v>
      </c>
      <c r="E13" s="33">
        <v>300</v>
      </c>
      <c r="F13" s="20">
        <f t="shared" ref="F13:F32" si="15">TIME(HOUR(B13),MINUTE(B13)+D13/120,0)</f>
        <v>2.9861111111111113E-2</v>
      </c>
      <c r="H13" s="19">
        <f t="shared" ref="H13:H32" si="16">IF(MID(A13,1,2)="RM",D13+E13,0)</f>
        <v>0</v>
      </c>
      <c r="I13" s="19">
        <f t="shared" ref="I13:I32" si="17">IF(MID(A13,1,2)="MP",0,IF(MID(A13,1,1)="M",D13+E13,0))</f>
        <v>1200</v>
      </c>
      <c r="J13" s="19">
        <f t="shared" ref="J13:J32" si="18">IF(MID(A13,1,2)="KP",D13+E13,0)</f>
        <v>0</v>
      </c>
      <c r="K13" s="19">
        <f t="shared" ref="K13:K32" si="19">IF(MID(A13,1,2)="MP",D13+E13,0)</f>
        <v>0</v>
      </c>
      <c r="L13" s="19">
        <f t="shared" ref="L13:L32" si="20">IF(MID(A13,1,2)="OC",D13+E13,0)</f>
        <v>0</v>
      </c>
      <c r="M13" s="19">
        <f t="shared" ref="M13:M32" si="21">IF(MID(A13,1,2)="AS",D13+E13,0)</f>
        <v>0</v>
      </c>
      <c r="N13" s="19">
        <f t="shared" ref="N13:N32" si="22">IF(MID(A13,1,2)="IP",D13+E13,0)</f>
        <v>0</v>
      </c>
      <c r="O13" s="19">
        <f t="shared" ref="O13:O32" si="23">HOUR(B13)+(MINUTE(B13)+(D13+E13)/60)/60</f>
        <v>0.93333333333333335</v>
      </c>
      <c r="P13" s="19">
        <f t="shared" ref="P13:P32" si="24">INT(O13)</f>
        <v>0</v>
      </c>
      <c r="Q13" s="19">
        <f t="shared" ref="Q13:Q32" si="25">ROUND(((O13-P13)*60),0)</f>
        <v>56</v>
      </c>
    </row>
    <row r="14" spans="1:17" s="21" customFormat="1">
      <c r="A14" s="21" t="s">
        <v>142</v>
      </c>
      <c r="B14" s="18">
        <f t="shared" si="13"/>
        <v>3.888888888888889E-2</v>
      </c>
      <c r="C14" s="18">
        <f t="shared" si="14"/>
        <v>5.2777777777777778E-2</v>
      </c>
      <c r="D14" s="33">
        <v>900</v>
      </c>
      <c r="E14" s="33">
        <v>300</v>
      </c>
      <c r="F14" s="20">
        <f t="shared" si="15"/>
        <v>4.3750000000000004E-2</v>
      </c>
      <c r="H14" s="19">
        <f t="shared" si="16"/>
        <v>0</v>
      </c>
      <c r="I14" s="19">
        <f t="shared" si="17"/>
        <v>1200</v>
      </c>
      <c r="J14" s="19">
        <f t="shared" si="18"/>
        <v>0</v>
      </c>
      <c r="K14" s="19">
        <f t="shared" si="19"/>
        <v>0</v>
      </c>
      <c r="L14" s="19">
        <f t="shared" si="20"/>
        <v>0</v>
      </c>
      <c r="M14" s="19">
        <f t="shared" si="21"/>
        <v>0</v>
      </c>
      <c r="N14" s="19">
        <f t="shared" si="22"/>
        <v>0</v>
      </c>
      <c r="O14" s="19">
        <f t="shared" si="23"/>
        <v>1.2666666666666666</v>
      </c>
      <c r="P14" s="19">
        <f t="shared" si="24"/>
        <v>1</v>
      </c>
      <c r="Q14" s="19">
        <f t="shared" si="25"/>
        <v>16</v>
      </c>
    </row>
    <row r="15" spans="1:17" s="21" customFormat="1">
      <c r="A15" s="21" t="s">
        <v>177</v>
      </c>
      <c r="B15" s="18">
        <f t="shared" si="13"/>
        <v>5.2777777777777778E-2</v>
      </c>
      <c r="C15" s="18">
        <f t="shared" si="14"/>
        <v>6.6666666666666666E-2</v>
      </c>
      <c r="D15" s="33">
        <v>900</v>
      </c>
      <c r="E15" s="33">
        <v>300</v>
      </c>
      <c r="F15" s="20">
        <f t="shared" si="15"/>
        <v>5.7638888888888885E-2</v>
      </c>
      <c r="H15" s="19">
        <f t="shared" si="16"/>
        <v>0</v>
      </c>
      <c r="I15" s="19">
        <f t="shared" si="17"/>
        <v>1200</v>
      </c>
      <c r="J15" s="19">
        <f t="shared" si="18"/>
        <v>0</v>
      </c>
      <c r="K15" s="19">
        <f t="shared" si="19"/>
        <v>0</v>
      </c>
      <c r="L15" s="19">
        <f t="shared" si="20"/>
        <v>0</v>
      </c>
      <c r="M15" s="19">
        <f t="shared" si="21"/>
        <v>0</v>
      </c>
      <c r="N15" s="19">
        <f t="shared" si="22"/>
        <v>0</v>
      </c>
      <c r="O15" s="19">
        <f t="shared" si="23"/>
        <v>1.6</v>
      </c>
      <c r="P15" s="19">
        <f t="shared" si="24"/>
        <v>1</v>
      </c>
      <c r="Q15" s="19">
        <f t="shared" si="25"/>
        <v>36</v>
      </c>
    </row>
    <row r="16" spans="1:17" s="21" customFormat="1">
      <c r="A16" s="21" t="s">
        <v>178</v>
      </c>
      <c r="B16" s="18">
        <f t="shared" si="13"/>
        <v>6.6666666666666666E-2</v>
      </c>
      <c r="C16" s="18">
        <f t="shared" si="14"/>
        <v>8.0555555555555561E-2</v>
      </c>
      <c r="D16" s="33">
        <v>900</v>
      </c>
      <c r="E16" s="33">
        <v>300</v>
      </c>
      <c r="F16" s="20">
        <f t="shared" si="15"/>
        <v>7.1527777777777787E-2</v>
      </c>
      <c r="H16" s="19">
        <f t="shared" si="16"/>
        <v>0</v>
      </c>
      <c r="I16" s="19">
        <f t="shared" si="17"/>
        <v>1200</v>
      </c>
      <c r="J16" s="19">
        <f t="shared" si="18"/>
        <v>0</v>
      </c>
      <c r="K16" s="19">
        <f t="shared" si="19"/>
        <v>0</v>
      </c>
      <c r="L16" s="19">
        <f t="shared" si="20"/>
        <v>0</v>
      </c>
      <c r="M16" s="19">
        <f t="shared" si="21"/>
        <v>0</v>
      </c>
      <c r="N16" s="19">
        <f t="shared" si="22"/>
        <v>0</v>
      </c>
      <c r="O16" s="19">
        <f t="shared" si="23"/>
        <v>1.9333333333333333</v>
      </c>
      <c r="P16" s="19">
        <f t="shared" si="24"/>
        <v>1</v>
      </c>
      <c r="Q16" s="19">
        <f t="shared" si="25"/>
        <v>56</v>
      </c>
    </row>
    <row r="17" spans="1:17" s="21" customFormat="1">
      <c r="A17" s="21" t="s">
        <v>171</v>
      </c>
      <c r="B17" s="18">
        <f t="shared" si="13"/>
        <v>8.0555555555555561E-2</v>
      </c>
      <c r="C17" s="18">
        <f t="shared" si="14"/>
        <v>9.4444444444444442E-2</v>
      </c>
      <c r="D17" s="33">
        <v>900</v>
      </c>
      <c r="E17" s="33">
        <v>300</v>
      </c>
      <c r="F17" s="20">
        <f t="shared" si="15"/>
        <v>8.5416666666666655E-2</v>
      </c>
      <c r="H17" s="19">
        <f t="shared" si="16"/>
        <v>0</v>
      </c>
      <c r="I17" s="19">
        <f t="shared" si="17"/>
        <v>0</v>
      </c>
      <c r="J17" s="19">
        <f t="shared" si="18"/>
        <v>1200</v>
      </c>
      <c r="K17" s="19">
        <f t="shared" si="19"/>
        <v>0</v>
      </c>
      <c r="L17" s="19">
        <f t="shared" si="20"/>
        <v>0</v>
      </c>
      <c r="M17" s="19">
        <f t="shared" si="21"/>
        <v>0</v>
      </c>
      <c r="N17" s="19">
        <f t="shared" si="22"/>
        <v>0</v>
      </c>
      <c r="O17" s="19">
        <f t="shared" si="23"/>
        <v>2.2666666666666666</v>
      </c>
      <c r="P17" s="19">
        <f t="shared" si="24"/>
        <v>2</v>
      </c>
      <c r="Q17" s="19">
        <f t="shared" si="25"/>
        <v>16</v>
      </c>
    </row>
    <row r="18" spans="1:17" s="21" customFormat="1">
      <c r="A18" s="21" t="s">
        <v>145</v>
      </c>
      <c r="B18" s="18">
        <f t="shared" si="13"/>
        <v>9.4444444444444442E-2</v>
      </c>
      <c r="C18" s="18">
        <f t="shared" si="14"/>
        <v>9.8611111111111108E-2</v>
      </c>
      <c r="D18" s="33">
        <v>300</v>
      </c>
      <c r="E18" s="33">
        <v>60</v>
      </c>
      <c r="F18" s="20">
        <f t="shared" si="15"/>
        <v>9.5833333333333326E-2</v>
      </c>
      <c r="H18" s="19">
        <f t="shared" si="16"/>
        <v>0</v>
      </c>
      <c r="I18" s="19">
        <f t="shared" si="17"/>
        <v>0</v>
      </c>
      <c r="J18" s="19">
        <f t="shared" si="18"/>
        <v>360</v>
      </c>
      <c r="K18" s="19">
        <f t="shared" si="19"/>
        <v>0</v>
      </c>
      <c r="L18" s="19">
        <f t="shared" si="20"/>
        <v>0</v>
      </c>
      <c r="M18" s="19">
        <f t="shared" si="21"/>
        <v>0</v>
      </c>
      <c r="N18" s="19">
        <f t="shared" si="22"/>
        <v>0</v>
      </c>
      <c r="O18" s="19">
        <f t="shared" si="23"/>
        <v>2.3666666666666667</v>
      </c>
      <c r="P18" s="19">
        <f t="shared" si="24"/>
        <v>2</v>
      </c>
      <c r="Q18" s="19">
        <f t="shared" si="25"/>
        <v>22</v>
      </c>
    </row>
    <row r="19" spans="1:17" s="21" customFormat="1">
      <c r="A19" s="21" t="s">
        <v>145</v>
      </c>
      <c r="B19" s="18">
        <f t="shared" si="13"/>
        <v>9.8611111111111108E-2</v>
      </c>
      <c r="C19" s="18">
        <f t="shared" si="14"/>
        <v>0.10555555555555556</v>
      </c>
      <c r="D19" s="33">
        <v>300</v>
      </c>
      <c r="E19" s="33">
        <v>300</v>
      </c>
      <c r="F19" s="20">
        <f t="shared" si="15"/>
        <v>9.9999999999999992E-2</v>
      </c>
      <c r="H19" s="19">
        <f t="shared" si="16"/>
        <v>0</v>
      </c>
      <c r="I19" s="19">
        <f t="shared" si="17"/>
        <v>0</v>
      </c>
      <c r="J19" s="19">
        <f t="shared" si="18"/>
        <v>600</v>
      </c>
      <c r="K19" s="19">
        <f t="shared" si="19"/>
        <v>0</v>
      </c>
      <c r="L19" s="19">
        <f t="shared" si="20"/>
        <v>0</v>
      </c>
      <c r="M19" s="19">
        <f t="shared" si="21"/>
        <v>0</v>
      </c>
      <c r="N19" s="19">
        <f t="shared" si="22"/>
        <v>0</v>
      </c>
      <c r="O19" s="19">
        <f t="shared" si="23"/>
        <v>2.5333333333333332</v>
      </c>
      <c r="P19" s="19">
        <f t="shared" si="24"/>
        <v>2</v>
      </c>
      <c r="Q19" s="19">
        <f t="shared" si="25"/>
        <v>32</v>
      </c>
    </row>
    <row r="20" spans="1:17" s="21" customFormat="1">
      <c r="A20" s="21" t="s">
        <v>176</v>
      </c>
      <c r="B20" s="18">
        <f t="shared" si="13"/>
        <v>0.10555555555555556</v>
      </c>
      <c r="C20" s="18">
        <f t="shared" si="14"/>
        <v>0.11597222222222221</v>
      </c>
      <c r="D20" s="33">
        <v>600</v>
      </c>
      <c r="E20" s="33">
        <v>300</v>
      </c>
      <c r="F20" s="20">
        <f t="shared" si="15"/>
        <v>0.10902777777777778</v>
      </c>
      <c r="H20" s="19">
        <f t="shared" si="16"/>
        <v>0</v>
      </c>
      <c r="I20" s="19">
        <f t="shared" si="17"/>
        <v>900</v>
      </c>
      <c r="J20" s="19">
        <f t="shared" si="18"/>
        <v>0</v>
      </c>
      <c r="K20" s="19">
        <f t="shared" si="19"/>
        <v>0</v>
      </c>
      <c r="L20" s="19">
        <f t="shared" si="20"/>
        <v>0</v>
      </c>
      <c r="M20" s="19">
        <f t="shared" si="21"/>
        <v>0</v>
      </c>
      <c r="N20" s="19">
        <f t="shared" si="22"/>
        <v>0</v>
      </c>
      <c r="O20" s="19">
        <f t="shared" si="23"/>
        <v>2.7833333333333332</v>
      </c>
      <c r="P20" s="19">
        <f t="shared" si="24"/>
        <v>2</v>
      </c>
      <c r="Q20" s="19">
        <f t="shared" si="25"/>
        <v>47</v>
      </c>
    </row>
    <row r="21" spans="1:17" s="21" customFormat="1">
      <c r="A21" s="21" t="s">
        <v>174</v>
      </c>
      <c r="B21" s="18">
        <f t="shared" si="13"/>
        <v>0.11597222222222221</v>
      </c>
      <c r="C21" s="18">
        <f t="shared" si="14"/>
        <v>0.12986111111111112</v>
      </c>
      <c r="D21" s="33">
        <v>900</v>
      </c>
      <c r="E21" s="33">
        <v>300</v>
      </c>
      <c r="F21" s="20">
        <f t="shared" si="15"/>
        <v>0.12083333333333333</v>
      </c>
      <c r="H21" s="19">
        <f t="shared" si="16"/>
        <v>0</v>
      </c>
      <c r="I21" s="19">
        <f t="shared" si="17"/>
        <v>1200</v>
      </c>
      <c r="J21" s="19">
        <f t="shared" si="18"/>
        <v>0</v>
      </c>
      <c r="K21" s="19">
        <f t="shared" si="19"/>
        <v>0</v>
      </c>
      <c r="L21" s="19">
        <f t="shared" si="20"/>
        <v>0</v>
      </c>
      <c r="M21" s="19">
        <f t="shared" si="21"/>
        <v>0</v>
      </c>
      <c r="N21" s="19">
        <f t="shared" si="22"/>
        <v>0</v>
      </c>
      <c r="O21" s="19">
        <f t="shared" si="23"/>
        <v>3.1166666666666667</v>
      </c>
      <c r="P21" s="19">
        <f t="shared" si="24"/>
        <v>3</v>
      </c>
      <c r="Q21" s="19">
        <f t="shared" si="25"/>
        <v>7</v>
      </c>
    </row>
    <row r="22" spans="1:17" s="21" customFormat="1">
      <c r="A22" s="21" t="s">
        <v>138</v>
      </c>
      <c r="B22" s="18">
        <f t="shared" si="13"/>
        <v>0.12986111111111112</v>
      </c>
      <c r="C22" s="18">
        <f t="shared" si="14"/>
        <v>0.13402777777777777</v>
      </c>
      <c r="D22" s="33">
        <v>300</v>
      </c>
      <c r="E22" s="33">
        <v>60</v>
      </c>
      <c r="F22" s="20">
        <f t="shared" si="15"/>
        <v>0.13125000000000001</v>
      </c>
      <c r="H22" s="19">
        <f t="shared" si="16"/>
        <v>0</v>
      </c>
      <c r="I22" s="19">
        <f t="shared" si="17"/>
        <v>0</v>
      </c>
      <c r="J22" s="19">
        <f t="shared" si="18"/>
        <v>360</v>
      </c>
      <c r="K22" s="19">
        <f t="shared" si="19"/>
        <v>0</v>
      </c>
      <c r="L22" s="19">
        <f t="shared" si="20"/>
        <v>0</v>
      </c>
      <c r="M22" s="19">
        <f t="shared" si="21"/>
        <v>0</v>
      </c>
      <c r="N22" s="19">
        <f t="shared" si="22"/>
        <v>0</v>
      </c>
      <c r="O22" s="19">
        <f t="shared" si="23"/>
        <v>3.2166666666666668</v>
      </c>
      <c r="P22" s="19">
        <f t="shared" si="24"/>
        <v>3</v>
      </c>
      <c r="Q22" s="19">
        <f t="shared" si="25"/>
        <v>13</v>
      </c>
    </row>
    <row r="23" spans="1:17" s="21" customFormat="1">
      <c r="A23" s="21" t="s">
        <v>138</v>
      </c>
      <c r="B23" s="18">
        <f t="shared" si="13"/>
        <v>0.13402777777777777</v>
      </c>
      <c r="C23" s="18">
        <f t="shared" si="14"/>
        <v>0.13819444444444443</v>
      </c>
      <c r="D23" s="33">
        <v>300</v>
      </c>
      <c r="E23" s="33">
        <v>60</v>
      </c>
      <c r="F23" s="20">
        <f t="shared" si="15"/>
        <v>0.13541666666666666</v>
      </c>
      <c r="H23" s="19">
        <f t="shared" si="16"/>
        <v>0</v>
      </c>
      <c r="I23" s="19">
        <f t="shared" si="17"/>
        <v>0</v>
      </c>
      <c r="J23" s="19">
        <f t="shared" si="18"/>
        <v>360</v>
      </c>
      <c r="K23" s="19">
        <f t="shared" si="19"/>
        <v>0</v>
      </c>
      <c r="L23" s="19">
        <f t="shared" si="20"/>
        <v>0</v>
      </c>
      <c r="M23" s="19">
        <f t="shared" si="21"/>
        <v>0</v>
      </c>
      <c r="N23" s="19">
        <f t="shared" si="22"/>
        <v>0</v>
      </c>
      <c r="O23" s="19">
        <f t="shared" si="23"/>
        <v>3.3166666666666664</v>
      </c>
      <c r="P23" s="19">
        <f t="shared" si="24"/>
        <v>3</v>
      </c>
      <c r="Q23" s="19">
        <f t="shared" si="25"/>
        <v>19</v>
      </c>
    </row>
    <row r="24" spans="1:17" s="21" customFormat="1">
      <c r="A24" s="21" t="s">
        <v>138</v>
      </c>
      <c r="B24" s="18">
        <f t="shared" si="13"/>
        <v>0.13819444444444443</v>
      </c>
      <c r="C24" s="18">
        <f t="shared" si="14"/>
        <v>0.1451388888888889</v>
      </c>
      <c r="D24" s="33">
        <v>300</v>
      </c>
      <c r="E24" s="33">
        <v>300</v>
      </c>
      <c r="F24" s="20">
        <f t="shared" si="15"/>
        <v>0.13958333333333334</v>
      </c>
      <c r="H24" s="19">
        <f t="shared" si="16"/>
        <v>0</v>
      </c>
      <c r="I24" s="19">
        <f t="shared" si="17"/>
        <v>0</v>
      </c>
      <c r="J24" s="19">
        <f t="shared" si="18"/>
        <v>600</v>
      </c>
      <c r="K24" s="19">
        <f t="shared" si="19"/>
        <v>0</v>
      </c>
      <c r="L24" s="19">
        <f t="shared" si="20"/>
        <v>0</v>
      </c>
      <c r="M24" s="19">
        <f t="shared" si="21"/>
        <v>0</v>
      </c>
      <c r="N24" s="19">
        <f t="shared" si="22"/>
        <v>0</v>
      </c>
      <c r="O24" s="19">
        <f t="shared" si="23"/>
        <v>3.4833333333333334</v>
      </c>
      <c r="P24" s="19">
        <f t="shared" si="24"/>
        <v>3</v>
      </c>
      <c r="Q24" s="19">
        <f t="shared" si="25"/>
        <v>29</v>
      </c>
    </row>
    <row r="25" spans="1:17" s="21" customFormat="1">
      <c r="A25" s="21" t="s">
        <v>179</v>
      </c>
      <c r="B25" s="18">
        <f t="shared" si="13"/>
        <v>0.1451388888888889</v>
      </c>
      <c r="C25" s="18">
        <f t="shared" si="14"/>
        <v>0.15902777777777777</v>
      </c>
      <c r="D25" s="33">
        <v>900</v>
      </c>
      <c r="E25" s="33">
        <v>300</v>
      </c>
      <c r="F25" s="20">
        <f t="shared" si="15"/>
        <v>0.15</v>
      </c>
      <c r="H25" s="19">
        <f t="shared" si="16"/>
        <v>0</v>
      </c>
      <c r="I25" s="19">
        <f t="shared" si="17"/>
        <v>1200</v>
      </c>
      <c r="J25" s="19">
        <f t="shared" si="18"/>
        <v>0</v>
      </c>
      <c r="K25" s="19">
        <f t="shared" si="19"/>
        <v>0</v>
      </c>
      <c r="L25" s="19">
        <f t="shared" si="20"/>
        <v>0</v>
      </c>
      <c r="M25" s="19">
        <f t="shared" si="21"/>
        <v>0</v>
      </c>
      <c r="N25" s="19">
        <f t="shared" si="22"/>
        <v>0</v>
      </c>
      <c r="O25" s="19">
        <f t="shared" si="23"/>
        <v>3.8166666666666664</v>
      </c>
      <c r="P25" s="19">
        <f t="shared" si="24"/>
        <v>3</v>
      </c>
      <c r="Q25" s="19">
        <f t="shared" si="25"/>
        <v>49</v>
      </c>
    </row>
    <row r="26" spans="1:17" s="21" customFormat="1">
      <c r="A26" s="21" t="s">
        <v>140</v>
      </c>
      <c r="B26" s="18">
        <f t="shared" si="13"/>
        <v>0.15902777777777777</v>
      </c>
      <c r="C26" s="18">
        <f t="shared" si="14"/>
        <v>0.16319444444444445</v>
      </c>
      <c r="D26" s="33">
        <v>300</v>
      </c>
      <c r="E26" s="33">
        <v>60</v>
      </c>
      <c r="F26" s="20">
        <f t="shared" si="15"/>
        <v>0.16041666666666668</v>
      </c>
      <c r="H26" s="19">
        <f t="shared" si="16"/>
        <v>0</v>
      </c>
      <c r="I26" s="19">
        <f t="shared" si="17"/>
        <v>0</v>
      </c>
      <c r="J26" s="19">
        <f t="shared" si="18"/>
        <v>360</v>
      </c>
      <c r="K26" s="19">
        <f t="shared" si="19"/>
        <v>0</v>
      </c>
      <c r="L26" s="19">
        <f t="shared" si="20"/>
        <v>0</v>
      </c>
      <c r="M26" s="19">
        <f t="shared" si="21"/>
        <v>0</v>
      </c>
      <c r="N26" s="19">
        <f t="shared" si="22"/>
        <v>0</v>
      </c>
      <c r="O26" s="19">
        <f t="shared" si="23"/>
        <v>3.9166666666666665</v>
      </c>
      <c r="P26" s="19">
        <f t="shared" si="24"/>
        <v>3</v>
      </c>
      <c r="Q26" s="19">
        <f t="shared" si="25"/>
        <v>55</v>
      </c>
    </row>
    <row r="27" spans="1:17" s="21" customFormat="1">
      <c r="A27" s="21" t="s">
        <v>140</v>
      </c>
      <c r="B27" s="18">
        <f t="shared" si="13"/>
        <v>0.16319444444444445</v>
      </c>
      <c r="C27" s="18">
        <f t="shared" si="14"/>
        <v>0.17013888888888887</v>
      </c>
      <c r="D27" s="33">
        <v>300</v>
      </c>
      <c r="E27" s="33">
        <v>300</v>
      </c>
      <c r="F27" s="20">
        <f t="shared" si="15"/>
        <v>0.16458333333333333</v>
      </c>
      <c r="H27" s="19">
        <f t="shared" si="16"/>
        <v>0</v>
      </c>
      <c r="I27" s="19">
        <f t="shared" si="17"/>
        <v>0</v>
      </c>
      <c r="J27" s="19">
        <f t="shared" si="18"/>
        <v>600</v>
      </c>
      <c r="K27" s="19">
        <f t="shared" si="19"/>
        <v>0</v>
      </c>
      <c r="L27" s="19">
        <f t="shared" si="20"/>
        <v>0</v>
      </c>
      <c r="M27" s="19">
        <f t="shared" si="21"/>
        <v>0</v>
      </c>
      <c r="N27" s="19">
        <f t="shared" si="22"/>
        <v>0</v>
      </c>
      <c r="O27" s="19">
        <f t="shared" si="23"/>
        <v>4.083333333333333</v>
      </c>
      <c r="P27" s="19">
        <f t="shared" si="24"/>
        <v>4</v>
      </c>
      <c r="Q27" s="19">
        <f t="shared" si="25"/>
        <v>5</v>
      </c>
    </row>
    <row r="28" spans="1:17" s="21" customFormat="1">
      <c r="A28" s="21" t="s">
        <v>164</v>
      </c>
      <c r="B28" s="18">
        <f t="shared" si="13"/>
        <v>0.17013888888888887</v>
      </c>
      <c r="C28" s="18">
        <f t="shared" si="14"/>
        <v>0.17430555555555557</v>
      </c>
      <c r="D28" s="33">
        <v>300</v>
      </c>
      <c r="E28" s="33">
        <v>60</v>
      </c>
      <c r="F28" s="20">
        <f t="shared" si="15"/>
        <v>0.17152777777777775</v>
      </c>
      <c r="H28" s="19">
        <f t="shared" si="16"/>
        <v>0</v>
      </c>
      <c r="I28" s="19">
        <f t="shared" si="17"/>
        <v>0</v>
      </c>
      <c r="J28" s="19">
        <f t="shared" si="18"/>
        <v>360</v>
      </c>
      <c r="K28" s="19">
        <f t="shared" si="19"/>
        <v>0</v>
      </c>
      <c r="L28" s="19">
        <f t="shared" si="20"/>
        <v>0</v>
      </c>
      <c r="M28" s="19">
        <f t="shared" si="21"/>
        <v>0</v>
      </c>
      <c r="N28" s="19">
        <f t="shared" si="22"/>
        <v>0</v>
      </c>
      <c r="O28" s="19">
        <f t="shared" si="23"/>
        <v>4.1833333333333336</v>
      </c>
      <c r="P28" s="19">
        <f t="shared" si="24"/>
        <v>4</v>
      </c>
      <c r="Q28" s="19">
        <f t="shared" si="25"/>
        <v>11</v>
      </c>
    </row>
    <row r="29" spans="1:17" s="21" customFormat="1">
      <c r="A29" s="21" t="s">
        <v>164</v>
      </c>
      <c r="B29" s="18">
        <f t="shared" si="13"/>
        <v>0.17430555555555557</v>
      </c>
      <c r="C29" s="18">
        <f t="shared" si="14"/>
        <v>0.18124999999999999</v>
      </c>
      <c r="D29" s="33">
        <v>300</v>
      </c>
      <c r="E29" s="33">
        <v>300</v>
      </c>
      <c r="F29" s="20">
        <f t="shared" si="15"/>
        <v>0.17569444444444446</v>
      </c>
      <c r="H29" s="19">
        <f t="shared" si="16"/>
        <v>0</v>
      </c>
      <c r="I29" s="19">
        <f t="shared" si="17"/>
        <v>0</v>
      </c>
      <c r="J29" s="19">
        <f t="shared" si="18"/>
        <v>600</v>
      </c>
      <c r="K29" s="19">
        <f t="shared" si="19"/>
        <v>0</v>
      </c>
      <c r="L29" s="19">
        <f t="shared" si="20"/>
        <v>0</v>
      </c>
      <c r="M29" s="19">
        <f t="shared" si="21"/>
        <v>0</v>
      </c>
      <c r="N29" s="19">
        <f t="shared" si="22"/>
        <v>0</v>
      </c>
      <c r="O29" s="19">
        <f t="shared" si="23"/>
        <v>4.3499999999999996</v>
      </c>
      <c r="P29" s="19">
        <f t="shared" si="24"/>
        <v>4</v>
      </c>
      <c r="Q29" s="19">
        <f t="shared" si="25"/>
        <v>21</v>
      </c>
    </row>
    <row r="30" spans="1:17" s="21" customFormat="1">
      <c r="A30" s="21" t="s">
        <v>152</v>
      </c>
      <c r="B30" s="18">
        <f t="shared" si="13"/>
        <v>0.18124999999999999</v>
      </c>
      <c r="C30" s="18">
        <f t="shared" si="14"/>
        <v>0.19166666666666665</v>
      </c>
      <c r="D30" s="33">
        <v>600</v>
      </c>
      <c r="E30" s="33">
        <v>300</v>
      </c>
      <c r="F30" s="20">
        <f t="shared" si="15"/>
        <v>0.18472222222222223</v>
      </c>
      <c r="H30" s="19">
        <f t="shared" si="16"/>
        <v>0</v>
      </c>
      <c r="I30" s="19">
        <f t="shared" si="17"/>
        <v>0</v>
      </c>
      <c r="J30" s="19">
        <f t="shared" si="18"/>
        <v>0</v>
      </c>
      <c r="K30" s="19">
        <f t="shared" si="19"/>
        <v>900</v>
      </c>
      <c r="L30" s="19">
        <f t="shared" si="20"/>
        <v>0</v>
      </c>
      <c r="M30" s="19">
        <f t="shared" si="21"/>
        <v>0</v>
      </c>
      <c r="N30" s="19">
        <f t="shared" si="22"/>
        <v>0</v>
      </c>
      <c r="O30" s="19">
        <f t="shared" si="23"/>
        <v>4.5999999999999996</v>
      </c>
      <c r="P30" s="19">
        <f t="shared" si="24"/>
        <v>4</v>
      </c>
      <c r="Q30" s="19">
        <f t="shared" si="25"/>
        <v>36</v>
      </c>
    </row>
    <row r="31" spans="1:17" s="21" customFormat="1">
      <c r="A31" s="21" t="s">
        <v>146</v>
      </c>
      <c r="B31" s="18">
        <f t="shared" si="13"/>
        <v>0.19166666666666665</v>
      </c>
      <c r="C31" s="18">
        <f t="shared" si="14"/>
        <v>0.20555555555555557</v>
      </c>
      <c r="D31" s="33">
        <v>900</v>
      </c>
      <c r="E31" s="33">
        <v>300</v>
      </c>
      <c r="F31" s="20">
        <f t="shared" si="15"/>
        <v>0.19652777777777777</v>
      </c>
      <c r="H31" s="19">
        <f t="shared" si="16"/>
        <v>0</v>
      </c>
      <c r="I31" s="19">
        <f t="shared" si="17"/>
        <v>1200</v>
      </c>
      <c r="J31" s="19">
        <f t="shared" si="18"/>
        <v>0</v>
      </c>
      <c r="K31" s="19">
        <f t="shared" si="19"/>
        <v>0</v>
      </c>
      <c r="L31" s="19">
        <f t="shared" si="20"/>
        <v>0</v>
      </c>
      <c r="M31" s="19">
        <f t="shared" si="21"/>
        <v>0</v>
      </c>
      <c r="N31" s="19">
        <f t="shared" si="22"/>
        <v>0</v>
      </c>
      <c r="O31" s="19">
        <f t="shared" si="23"/>
        <v>4.9333333333333336</v>
      </c>
      <c r="P31" s="19">
        <f t="shared" si="24"/>
        <v>4</v>
      </c>
      <c r="Q31" s="19">
        <f t="shared" si="25"/>
        <v>56</v>
      </c>
    </row>
    <row r="32" spans="1:17" s="21" customFormat="1">
      <c r="A32" s="21" t="s">
        <v>161</v>
      </c>
      <c r="B32" s="18">
        <f t="shared" si="13"/>
        <v>0.20555555555555557</v>
      </c>
      <c r="C32" s="18">
        <f t="shared" si="14"/>
        <v>0.21944444444444444</v>
      </c>
      <c r="D32" s="33">
        <v>900</v>
      </c>
      <c r="E32" s="33">
        <v>300</v>
      </c>
      <c r="F32" s="20">
        <f t="shared" si="15"/>
        <v>0.21041666666666667</v>
      </c>
      <c r="H32" s="19">
        <f t="shared" si="16"/>
        <v>0</v>
      </c>
      <c r="I32" s="19">
        <f t="shared" si="17"/>
        <v>0</v>
      </c>
      <c r="J32" s="19">
        <f t="shared" si="18"/>
        <v>1200</v>
      </c>
      <c r="K32" s="19">
        <f t="shared" si="19"/>
        <v>0</v>
      </c>
      <c r="L32" s="19">
        <f t="shared" si="20"/>
        <v>0</v>
      </c>
      <c r="M32" s="19">
        <f t="shared" si="21"/>
        <v>0</v>
      </c>
      <c r="N32" s="19">
        <f t="shared" si="22"/>
        <v>0</v>
      </c>
      <c r="O32" s="19">
        <f t="shared" si="23"/>
        <v>5.2666666666666666</v>
      </c>
      <c r="P32" s="19">
        <f t="shared" si="24"/>
        <v>5</v>
      </c>
      <c r="Q32" s="19">
        <f t="shared" si="25"/>
        <v>16</v>
      </c>
    </row>
    <row r="33" spans="2:14" s="21" customFormat="1">
      <c r="B33" s="18"/>
      <c r="C33" s="18"/>
    </row>
    <row r="34" spans="2:14" s="21" customFormat="1">
      <c r="B34" s="18"/>
      <c r="C34" s="18"/>
      <c r="G34" s="23" t="s">
        <v>32</v>
      </c>
      <c r="H34" s="24">
        <f t="shared" ref="H34:N34" si="26">SUM(H4:H32)</f>
        <v>1500</v>
      </c>
      <c r="I34" s="24">
        <f t="shared" si="26"/>
        <v>15300</v>
      </c>
      <c r="J34" s="24">
        <f t="shared" si="26"/>
        <v>10320</v>
      </c>
      <c r="K34" s="24">
        <f t="shared" si="26"/>
        <v>900</v>
      </c>
      <c r="L34" s="24">
        <f t="shared" si="26"/>
        <v>0</v>
      </c>
      <c r="M34" s="24">
        <f t="shared" si="26"/>
        <v>0</v>
      </c>
      <c r="N34" s="24">
        <f t="shared" si="26"/>
        <v>0</v>
      </c>
    </row>
    <row r="35" spans="2:14">
      <c r="B35" s="5"/>
      <c r="C35" s="5"/>
    </row>
    <row r="44" spans="2:14">
      <c r="D44" s="1"/>
      <c r="E44" s="1"/>
      <c r="F44" s="1"/>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H3" sqref="H3"/>
    </sheetView>
  </sheetViews>
  <sheetFormatPr baseColWidth="10" defaultRowHeight="15" x14ac:dyDescent="0"/>
  <cols>
    <col min="1" max="1" width="10.83203125" style="29"/>
    <col min="2" max="2" width="65.1640625" style="30" customWidth="1"/>
    <col min="3" max="3" width="10.83203125" style="29"/>
    <col min="4" max="16384" width="10.83203125" style="28"/>
  </cols>
  <sheetData>
    <row r="1" spans="1:3" s="40" customFormat="1">
      <c r="A1" s="39" t="s">
        <v>56</v>
      </c>
      <c r="B1" s="8" t="s">
        <v>57</v>
      </c>
      <c r="C1" s="39" t="s">
        <v>58</v>
      </c>
    </row>
    <row r="2" spans="1:3" s="41" customFormat="1" ht="210">
      <c r="A2" s="29" t="s">
        <v>46</v>
      </c>
      <c r="B2" s="35" t="s">
        <v>59</v>
      </c>
      <c r="C2" s="29" t="s">
        <v>60</v>
      </c>
    </row>
    <row r="3" spans="1:3" ht="255">
      <c r="A3" s="29" t="s">
        <v>61</v>
      </c>
      <c r="B3" s="30" t="s">
        <v>62</v>
      </c>
      <c r="C3" s="29" t="s">
        <v>60</v>
      </c>
    </row>
    <row r="4" spans="1:3" ht="30">
      <c r="A4" s="29" t="s">
        <v>63</v>
      </c>
      <c r="B4" s="30" t="s">
        <v>64</v>
      </c>
      <c r="C4" s="29" t="s">
        <v>65</v>
      </c>
    </row>
    <row r="5" spans="1:3" ht="30">
      <c r="A5" s="29" t="s">
        <v>66</v>
      </c>
      <c r="B5" s="30" t="s">
        <v>67</v>
      </c>
      <c r="C5" s="29" t="s">
        <v>65</v>
      </c>
    </row>
    <row r="6" spans="1:3" ht="30">
      <c r="A6" s="29" t="s">
        <v>68</v>
      </c>
      <c r="B6" s="30" t="s">
        <v>69</v>
      </c>
      <c r="C6" s="29" t="s">
        <v>65</v>
      </c>
    </row>
    <row r="7" spans="1:3" ht="30">
      <c r="A7" s="29" t="s">
        <v>70</v>
      </c>
      <c r="B7" s="30" t="s">
        <v>71</v>
      </c>
      <c r="C7" s="29" t="s">
        <v>65</v>
      </c>
    </row>
    <row r="8" spans="1:3" ht="75">
      <c r="A8" s="29" t="s">
        <v>47</v>
      </c>
      <c r="B8" s="30" t="s">
        <v>72</v>
      </c>
      <c r="C8" s="29" t="s">
        <v>73</v>
      </c>
    </row>
    <row r="9" spans="1:3" ht="30">
      <c r="A9" s="29" t="s">
        <v>74</v>
      </c>
      <c r="B9" s="30" t="s">
        <v>75</v>
      </c>
      <c r="C9" s="29" t="s">
        <v>65</v>
      </c>
    </row>
    <row r="10" spans="1:3" ht="30">
      <c r="A10" s="29" t="s">
        <v>76</v>
      </c>
      <c r="B10" s="30" t="s">
        <v>77</v>
      </c>
      <c r="C10" s="29" t="s">
        <v>65</v>
      </c>
    </row>
    <row r="11" spans="1:3">
      <c r="A11" s="29" t="s">
        <v>78</v>
      </c>
      <c r="B11" s="30" t="s">
        <v>79</v>
      </c>
      <c r="C11" s="29" t="s">
        <v>65</v>
      </c>
    </row>
    <row r="12" spans="1:3">
      <c r="A12" s="29" t="s">
        <v>80</v>
      </c>
      <c r="B12" s="30" t="s">
        <v>81</v>
      </c>
      <c r="C12" s="29" t="s">
        <v>82</v>
      </c>
    </row>
    <row r="13" spans="1:3" ht="45">
      <c r="A13" s="29" t="s">
        <v>83</v>
      </c>
      <c r="B13" s="30" t="s">
        <v>84</v>
      </c>
      <c r="C13" s="29" t="s">
        <v>82</v>
      </c>
    </row>
    <row r="14" spans="1:3" ht="30">
      <c r="A14" s="29" t="s">
        <v>85</v>
      </c>
      <c r="B14" s="30" t="s">
        <v>86</v>
      </c>
      <c r="C14" s="29" t="s">
        <v>82</v>
      </c>
    </row>
    <row r="15" spans="1:3">
      <c r="A15" s="29" t="s">
        <v>87</v>
      </c>
      <c r="B15" s="30" t="s">
        <v>88</v>
      </c>
      <c r="C15" s="29" t="s">
        <v>65</v>
      </c>
    </row>
    <row r="16" spans="1:3" ht="30">
      <c r="A16" s="29" t="s">
        <v>89</v>
      </c>
      <c r="B16" s="30" t="s">
        <v>90</v>
      </c>
      <c r="C16" s="29" t="s">
        <v>65</v>
      </c>
    </row>
    <row r="17" spans="1:3">
      <c r="A17" s="29" t="s">
        <v>91</v>
      </c>
      <c r="B17" s="30" t="s">
        <v>92</v>
      </c>
      <c r="C17" s="29" t="s">
        <v>82</v>
      </c>
    </row>
    <row r="18" spans="1:3">
      <c r="A18" s="29" t="s">
        <v>93</v>
      </c>
      <c r="B18" s="30" t="s">
        <v>94</v>
      </c>
      <c r="C18" s="29" t="s">
        <v>82</v>
      </c>
    </row>
    <row r="19" spans="1:3">
      <c r="A19" s="29" t="s">
        <v>95</v>
      </c>
      <c r="B19" s="30" t="s">
        <v>96</v>
      </c>
      <c r="C19" s="29" t="s">
        <v>97</v>
      </c>
    </row>
    <row r="20" spans="1:3">
      <c r="A20" s="29" t="s">
        <v>98</v>
      </c>
      <c r="B20" s="30" t="s">
        <v>99</v>
      </c>
      <c r="C20" s="29" t="s">
        <v>97</v>
      </c>
    </row>
    <row r="21" spans="1:3" ht="30">
      <c r="A21" s="29" t="s">
        <v>100</v>
      </c>
      <c r="B21" s="30" t="s">
        <v>101</v>
      </c>
      <c r="C21" s="29" t="s">
        <v>97</v>
      </c>
    </row>
    <row r="22" spans="1:3">
      <c r="A22" s="29" t="s">
        <v>102</v>
      </c>
      <c r="B22" s="30" t="s">
        <v>103</v>
      </c>
      <c r="C22" s="29" t="s">
        <v>97</v>
      </c>
    </row>
    <row r="23" spans="1:3">
      <c r="A23" s="29" t="s">
        <v>104</v>
      </c>
      <c r="B23" s="30" t="s">
        <v>105</v>
      </c>
      <c r="C23" s="29" t="s">
        <v>97</v>
      </c>
    </row>
    <row r="24" spans="1:3">
      <c r="A24" s="29" t="s">
        <v>106</v>
      </c>
      <c r="B24" s="30" t="s">
        <v>107</v>
      </c>
      <c r="C24" s="29" t="s">
        <v>97</v>
      </c>
    </row>
    <row r="25" spans="1:3">
      <c r="A25" s="29" t="s">
        <v>108</v>
      </c>
      <c r="B25" s="30" t="s">
        <v>109</v>
      </c>
      <c r="C25" s="29" t="s">
        <v>97</v>
      </c>
    </row>
    <row r="26" spans="1:3">
      <c r="A26" s="29" t="s">
        <v>110</v>
      </c>
      <c r="B26" s="30" t="s">
        <v>111</v>
      </c>
      <c r="C26" s="29" t="s">
        <v>112</v>
      </c>
    </row>
    <row r="27" spans="1:3">
      <c r="A27" s="29" t="s">
        <v>113</v>
      </c>
      <c r="B27" s="30" t="s">
        <v>114</v>
      </c>
      <c r="C27" s="29" t="s">
        <v>82</v>
      </c>
    </row>
    <row r="28" spans="1:3" ht="45">
      <c r="A28" s="29" t="s">
        <v>115</v>
      </c>
      <c r="B28" s="30" t="s">
        <v>116</v>
      </c>
      <c r="C28" s="29" t="s">
        <v>117</v>
      </c>
    </row>
    <row r="29" spans="1:3" ht="45">
      <c r="A29" s="29" t="s">
        <v>118</v>
      </c>
      <c r="B29" s="30" t="s">
        <v>119</v>
      </c>
      <c r="C29" s="29" t="s">
        <v>117</v>
      </c>
    </row>
    <row r="30" spans="1:3" ht="30">
      <c r="A30" s="29" t="s">
        <v>120</v>
      </c>
      <c r="B30" s="30" t="s">
        <v>121</v>
      </c>
      <c r="C30" s="29" t="s">
        <v>122</v>
      </c>
    </row>
    <row r="31" spans="1:3" ht="90">
      <c r="A31" s="29" t="s">
        <v>123</v>
      </c>
      <c r="B31" s="30" t="s">
        <v>124</v>
      </c>
      <c r="C31" s="29" t="s">
        <v>125</v>
      </c>
    </row>
    <row r="32" spans="1:3">
      <c r="A32" s="29" t="s">
        <v>126</v>
      </c>
    </row>
    <row r="33" spans="1:1" s="28" customFormat="1">
      <c r="A33" s="29" t="s">
        <v>127</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COVER</vt:lpstr>
      <vt:lpstr>Summary JULY 2013</vt:lpstr>
      <vt:lpstr>TIME SUMMARY</vt:lpstr>
      <vt:lpstr>2013-JUL-9</vt:lpstr>
      <vt:lpstr>2013-JUL-10</vt:lpstr>
      <vt:lpstr>2013-JUL-11</vt:lpstr>
      <vt:lpstr>2013-JUL-12</vt:lpstr>
      <vt:lpstr>2013-JUL-13</vt:lpstr>
      <vt:lpstr>APPENDIX</vt:lpstr>
    </vt:vector>
  </TitlesOfParts>
  <Company>INAF Osservatorio Astronomico Padova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Claudi</dc:creator>
  <cp:lastModifiedBy>Riccardo Claudi</cp:lastModifiedBy>
  <dcterms:created xsi:type="dcterms:W3CDTF">2012-07-18T14:25:59Z</dcterms:created>
  <dcterms:modified xsi:type="dcterms:W3CDTF">2013-07-04T15:28:36Z</dcterms:modified>
</cp:coreProperties>
</file>