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heckCompatibility="1" autoCompressPictures="0"/>
  <bookViews>
    <workbookView xWindow="1020" yWindow="0" windowWidth="24140" windowHeight="14900" tabRatio="695" firstSheet="12" activeTab="18"/>
  </bookViews>
  <sheets>
    <sheet name="COVER" sheetId="21" r:id="rId1"/>
    <sheet name="Summary APRIL 2013" sheetId="1" r:id="rId2"/>
    <sheet name="TIME SUMMARY" sheetId="10" r:id="rId3"/>
    <sheet name="2013-APRIL-13" sheetId="2" r:id="rId4"/>
    <sheet name="2013-APRIL-14" sheetId="3" r:id="rId5"/>
    <sheet name="2013-APRIL-15" sheetId="11" r:id="rId6"/>
    <sheet name="2013-APRIL-16" sheetId="12" r:id="rId7"/>
    <sheet name="2013-APRIL-17" sheetId="18" r:id="rId8"/>
    <sheet name="2013-APRIL-18" sheetId="19" r:id="rId9"/>
    <sheet name="2013-APRIL-19" sheetId="22" r:id="rId10"/>
    <sheet name="2013-APRIL-21" sheetId="23" r:id="rId11"/>
    <sheet name="2013-APRIL 22" sheetId="24" r:id="rId12"/>
    <sheet name="2013-APRIL-23" sheetId="30" r:id="rId13"/>
    <sheet name="2013-APRIL-23-ALT" sheetId="25" r:id="rId14"/>
    <sheet name="2013-APRIL-24" sheetId="26" r:id="rId15"/>
    <sheet name="2013-APRIL-25" sheetId="27" r:id="rId16"/>
    <sheet name="2013-APRIL-26" sheetId="28" r:id="rId17"/>
    <sheet name="2013-APRIL-27" sheetId="29" r:id="rId18"/>
    <sheet name="APPENDIX" sheetId="20" r:id="rId19"/>
  </sheets>
  <definedNames>
    <definedName name="_xlnm.Print_Titles" localSheetId="1">'Summary APRIL 2013'!$A:$A,'Summary APRIL 2013'!$1:$1</definedName>
  </definedName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28" l="1"/>
  <c r="P8" i="28"/>
  <c r="Q8" i="28"/>
  <c r="C8" i="28"/>
  <c r="B9" i="28"/>
  <c r="O9" i="28"/>
  <c r="P9" i="28"/>
  <c r="Q9" i="28"/>
  <c r="C9" i="28"/>
  <c r="B10" i="28"/>
  <c r="O10" i="28"/>
  <c r="P10" i="28"/>
  <c r="Q10" i="28"/>
  <c r="C10" i="28"/>
  <c r="B11" i="28"/>
  <c r="O11" i="28"/>
  <c r="P11" i="28"/>
  <c r="Q11" i="28"/>
  <c r="C11" i="28"/>
  <c r="B12" i="28"/>
  <c r="O12" i="28"/>
  <c r="P12" i="28"/>
  <c r="Q12" i="28"/>
  <c r="C12" i="28"/>
  <c r="B13" i="28"/>
  <c r="O13" i="28"/>
  <c r="P13" i="28"/>
  <c r="Q13" i="28"/>
  <c r="C13" i="28"/>
  <c r="B14" i="28"/>
  <c r="O14" i="28"/>
  <c r="P14" i="28"/>
  <c r="Q14" i="28"/>
  <c r="C14" i="28"/>
  <c r="B15" i="28"/>
  <c r="O15" i="28"/>
  <c r="P15" i="28"/>
  <c r="Q15" i="28"/>
  <c r="C15" i="28"/>
  <c r="B16" i="28"/>
  <c r="O16" i="28"/>
  <c r="P16" i="28"/>
  <c r="Q16" i="28"/>
  <c r="C16" i="28"/>
  <c r="B17" i="28"/>
  <c r="O17" i="28"/>
  <c r="P17" i="28"/>
  <c r="Q17" i="28"/>
  <c r="C17" i="28"/>
  <c r="B18" i="28"/>
  <c r="O18" i="28"/>
  <c r="P18" i="28"/>
  <c r="Q18" i="28"/>
  <c r="C18" i="28"/>
  <c r="B19" i="28"/>
  <c r="O19" i="28"/>
  <c r="P19" i="28"/>
  <c r="Q19" i="28"/>
  <c r="C19" i="28"/>
  <c r="B20" i="28"/>
  <c r="O20" i="28"/>
  <c r="P20" i="28"/>
  <c r="Q20" i="28"/>
  <c r="C20" i="28"/>
  <c r="B21" i="28"/>
  <c r="O21" i="28"/>
  <c r="P21" i="28"/>
  <c r="Q21" i="28"/>
  <c r="C21" i="28"/>
  <c r="B22" i="28"/>
  <c r="O22" i="28"/>
  <c r="P22" i="28"/>
  <c r="Q22" i="28"/>
  <c r="C22" i="28"/>
  <c r="B23" i="28"/>
  <c r="O23" i="28"/>
  <c r="P23" i="28"/>
  <c r="Q23" i="28"/>
  <c r="C23" i="28"/>
  <c r="B24" i="28"/>
  <c r="O24" i="28"/>
  <c r="P24" i="28"/>
  <c r="Q24" i="28"/>
  <c r="C24" i="28"/>
  <c r="B25" i="28"/>
  <c r="O25" i="28"/>
  <c r="P25" i="28"/>
  <c r="Q25" i="28"/>
  <c r="C25" i="28"/>
  <c r="B26" i="28"/>
  <c r="O26" i="28"/>
  <c r="P26" i="28"/>
  <c r="Q26" i="28"/>
  <c r="C26" i="28"/>
  <c r="B27" i="28"/>
  <c r="O27" i="28"/>
  <c r="P27" i="28"/>
  <c r="Q27" i="28"/>
  <c r="C27" i="28"/>
  <c r="B28" i="28"/>
  <c r="O28" i="28"/>
  <c r="P28" i="28"/>
  <c r="Q28" i="28"/>
  <c r="C28" i="28"/>
  <c r="B29" i="28"/>
  <c r="O29" i="28"/>
  <c r="P29" i="28"/>
  <c r="Q29" i="28"/>
  <c r="C29" i="28"/>
  <c r="F29" i="28"/>
  <c r="H29" i="28"/>
  <c r="I29" i="28"/>
  <c r="J29" i="28"/>
  <c r="K29" i="28"/>
  <c r="L29" i="28"/>
  <c r="M29" i="28"/>
  <c r="N29" i="28"/>
  <c r="B30" i="28"/>
  <c r="O30" i="28"/>
  <c r="P30" i="28"/>
  <c r="Q30" i="28"/>
  <c r="C30" i="28"/>
  <c r="F30" i="28"/>
  <c r="H30" i="28"/>
  <c r="I30" i="28"/>
  <c r="J30" i="28"/>
  <c r="K30" i="28"/>
  <c r="L30" i="28"/>
  <c r="M30" i="28"/>
  <c r="N30" i="28"/>
  <c r="O7" i="27"/>
  <c r="P7" i="27"/>
  <c r="Q7" i="27"/>
  <c r="C7" i="27"/>
  <c r="B8" i="27"/>
  <c r="O8" i="27"/>
  <c r="P8" i="27"/>
  <c r="Q8" i="27"/>
  <c r="C8" i="27"/>
  <c r="B9" i="27"/>
  <c r="O9" i="27"/>
  <c r="P9" i="27"/>
  <c r="Q9" i="27"/>
  <c r="C9" i="27"/>
  <c r="B10" i="27"/>
  <c r="O10" i="27"/>
  <c r="P10" i="27"/>
  <c r="Q10" i="27"/>
  <c r="C10" i="27"/>
  <c r="B11" i="27"/>
  <c r="O11" i="27"/>
  <c r="P11" i="27"/>
  <c r="Q11" i="27"/>
  <c r="C11" i="27"/>
  <c r="B12" i="27"/>
  <c r="O12" i="27"/>
  <c r="P12" i="27"/>
  <c r="Q12" i="27"/>
  <c r="C12" i="27"/>
  <c r="B13" i="27"/>
  <c r="O13" i="27"/>
  <c r="P13" i="27"/>
  <c r="Q13" i="27"/>
  <c r="C13" i="27"/>
  <c r="B14" i="27"/>
  <c r="O14" i="27"/>
  <c r="P14" i="27"/>
  <c r="Q14" i="27"/>
  <c r="C14" i="27"/>
  <c r="B15" i="27"/>
  <c r="O15" i="27"/>
  <c r="P15" i="27"/>
  <c r="Q15" i="27"/>
  <c r="C15" i="27"/>
  <c r="B16" i="27"/>
  <c r="O16" i="27"/>
  <c r="P16" i="27"/>
  <c r="Q16" i="27"/>
  <c r="C16" i="27"/>
  <c r="B17" i="27"/>
  <c r="O17" i="27"/>
  <c r="P17" i="27"/>
  <c r="Q17" i="27"/>
  <c r="C17" i="27"/>
  <c r="B18" i="27"/>
  <c r="O18" i="27"/>
  <c r="P18" i="27"/>
  <c r="Q18" i="27"/>
  <c r="C18" i="27"/>
  <c r="B19" i="27"/>
  <c r="O19" i="27"/>
  <c r="P19" i="27"/>
  <c r="Q19" i="27"/>
  <c r="C19" i="27"/>
  <c r="B20" i="27"/>
  <c r="O20" i="27"/>
  <c r="P20" i="27"/>
  <c r="Q20" i="27"/>
  <c r="C20" i="27"/>
  <c r="B21" i="27"/>
  <c r="O21" i="27"/>
  <c r="P21" i="27"/>
  <c r="Q21" i="27"/>
  <c r="C21" i="27"/>
  <c r="B22" i="27"/>
  <c r="O22" i="27"/>
  <c r="P22" i="27"/>
  <c r="Q22" i="27"/>
  <c r="C22" i="27"/>
  <c r="B23" i="27"/>
  <c r="O23" i="27"/>
  <c r="P23" i="27"/>
  <c r="Q23" i="27"/>
  <c r="C23" i="27"/>
  <c r="B24" i="27"/>
  <c r="O24" i="27"/>
  <c r="P24" i="27"/>
  <c r="Q24" i="27"/>
  <c r="C24" i="27"/>
  <c r="B25" i="27"/>
  <c r="O25" i="27"/>
  <c r="P25" i="27"/>
  <c r="Q25" i="27"/>
  <c r="C25" i="27"/>
  <c r="B26" i="27"/>
  <c r="O26" i="27"/>
  <c r="P26" i="27"/>
  <c r="Q26" i="27"/>
  <c r="C26" i="27"/>
  <c r="B27" i="27"/>
  <c r="O27" i="27"/>
  <c r="P27" i="27"/>
  <c r="Q27" i="27"/>
  <c r="C27" i="27"/>
  <c r="B28" i="27"/>
  <c r="O28" i="27"/>
  <c r="P28" i="27"/>
  <c r="Q28" i="27"/>
  <c r="C28" i="27"/>
  <c r="B29" i="27"/>
  <c r="O29" i="27"/>
  <c r="P29" i="27"/>
  <c r="Q29" i="27"/>
  <c r="C29" i="27"/>
  <c r="F29" i="27"/>
  <c r="H29" i="27"/>
  <c r="I29" i="27"/>
  <c r="J29" i="27"/>
  <c r="K29" i="27"/>
  <c r="L29" i="27"/>
  <c r="M29" i="27"/>
  <c r="N29" i="27"/>
  <c r="B30" i="27"/>
  <c r="O30" i="27"/>
  <c r="P30" i="27"/>
  <c r="Q30" i="27"/>
  <c r="C30" i="27"/>
  <c r="F30" i="27"/>
  <c r="H30" i="27"/>
  <c r="I30" i="27"/>
  <c r="J30" i="27"/>
  <c r="K30" i="27"/>
  <c r="L30" i="27"/>
  <c r="M30" i="27"/>
  <c r="N30" i="27"/>
  <c r="O8" i="26"/>
  <c r="P8" i="26"/>
  <c r="Q8" i="26"/>
  <c r="C8" i="26"/>
  <c r="B9" i="26"/>
  <c r="O9" i="26"/>
  <c r="P9" i="26"/>
  <c r="Q9" i="26"/>
  <c r="C9" i="26"/>
  <c r="B10" i="26"/>
  <c r="O10" i="26"/>
  <c r="P10" i="26"/>
  <c r="Q10" i="26"/>
  <c r="C10" i="26"/>
  <c r="B11" i="26"/>
  <c r="O11" i="26"/>
  <c r="P11" i="26"/>
  <c r="Q11" i="26"/>
  <c r="C11" i="26"/>
  <c r="B12" i="26"/>
  <c r="O12" i="26"/>
  <c r="P12" i="26"/>
  <c r="Q12" i="26"/>
  <c r="C12" i="26"/>
  <c r="B13" i="26"/>
  <c r="O13" i="26"/>
  <c r="P13" i="26"/>
  <c r="Q13" i="26"/>
  <c r="C13" i="26"/>
  <c r="B14" i="26"/>
  <c r="O14" i="26"/>
  <c r="P14" i="26"/>
  <c r="Q14" i="26"/>
  <c r="C14" i="26"/>
  <c r="B15" i="26"/>
  <c r="O15" i="26"/>
  <c r="P15" i="26"/>
  <c r="Q15" i="26"/>
  <c r="C15" i="26"/>
  <c r="B16" i="26"/>
  <c r="O16" i="26"/>
  <c r="P16" i="26"/>
  <c r="Q16" i="26"/>
  <c r="C16" i="26"/>
  <c r="B17" i="26"/>
  <c r="O17" i="26"/>
  <c r="P17" i="26"/>
  <c r="Q17" i="26"/>
  <c r="C17" i="26"/>
  <c r="B18" i="26"/>
  <c r="O18" i="26"/>
  <c r="P18" i="26"/>
  <c r="Q18" i="26"/>
  <c r="C18" i="26"/>
  <c r="B19" i="26"/>
  <c r="O19" i="26"/>
  <c r="P19" i="26"/>
  <c r="Q19" i="26"/>
  <c r="C19" i="26"/>
  <c r="B20" i="26"/>
  <c r="O20" i="26"/>
  <c r="P20" i="26"/>
  <c r="Q20" i="26"/>
  <c r="C20" i="26"/>
  <c r="B21" i="26"/>
  <c r="O21" i="26"/>
  <c r="P21" i="26"/>
  <c r="Q21" i="26"/>
  <c r="C21" i="26"/>
  <c r="B22" i="26"/>
  <c r="O22" i="26"/>
  <c r="P22" i="26"/>
  <c r="Q22" i="26"/>
  <c r="C22" i="26"/>
  <c r="B23" i="26"/>
  <c r="O23" i="26"/>
  <c r="P23" i="26"/>
  <c r="Q23" i="26"/>
  <c r="C23" i="26"/>
  <c r="B24" i="26"/>
  <c r="O24" i="26"/>
  <c r="P24" i="26"/>
  <c r="Q24" i="26"/>
  <c r="C24" i="26"/>
  <c r="B25" i="26"/>
  <c r="O25" i="26"/>
  <c r="P25" i="26"/>
  <c r="Q25" i="26"/>
  <c r="C25" i="26"/>
  <c r="B26" i="26"/>
  <c r="O26" i="26"/>
  <c r="P26" i="26"/>
  <c r="Q26" i="26"/>
  <c r="C26" i="26"/>
  <c r="B27" i="26"/>
  <c r="O27" i="26"/>
  <c r="P27" i="26"/>
  <c r="Q27" i="26"/>
  <c r="C27" i="26"/>
  <c r="B28" i="26"/>
  <c r="O28" i="26"/>
  <c r="P28" i="26"/>
  <c r="Q28" i="26"/>
  <c r="C28" i="26"/>
  <c r="B29" i="26"/>
  <c r="O29" i="26"/>
  <c r="P29" i="26"/>
  <c r="Q29" i="26"/>
  <c r="C29" i="26"/>
  <c r="F29" i="26"/>
  <c r="H29" i="26"/>
  <c r="I29" i="26"/>
  <c r="J29" i="26"/>
  <c r="K29" i="26"/>
  <c r="L29" i="26"/>
  <c r="M29" i="26"/>
  <c r="N29" i="26"/>
  <c r="B30" i="26"/>
  <c r="O30" i="26"/>
  <c r="P30" i="26"/>
  <c r="Q30" i="26"/>
  <c r="C30" i="26"/>
  <c r="F30" i="26"/>
  <c r="H30" i="26"/>
  <c r="I30" i="26"/>
  <c r="J30" i="26"/>
  <c r="K30" i="26"/>
  <c r="L30" i="26"/>
  <c r="M30" i="26"/>
  <c r="N30" i="26"/>
  <c r="B2" i="25"/>
  <c r="O2" i="25"/>
  <c r="P2" i="25"/>
  <c r="Q2" i="25"/>
  <c r="C2" i="25"/>
  <c r="B3" i="25"/>
  <c r="O3" i="25"/>
  <c r="P3" i="25"/>
  <c r="Q3" i="25"/>
  <c r="C3" i="25"/>
  <c r="B4" i="25"/>
  <c r="O4" i="25"/>
  <c r="P4" i="25"/>
  <c r="Q4" i="25"/>
  <c r="C4" i="25"/>
  <c r="B5" i="25"/>
  <c r="O5" i="25"/>
  <c r="P5" i="25"/>
  <c r="Q5" i="25"/>
  <c r="C5" i="25"/>
  <c r="B6" i="25"/>
  <c r="O6" i="25"/>
  <c r="P6" i="25"/>
  <c r="Q6" i="25"/>
  <c r="C6" i="25"/>
  <c r="B7" i="25"/>
  <c r="O7" i="25"/>
  <c r="P7" i="25"/>
  <c r="Q7" i="25"/>
  <c r="C7" i="25"/>
  <c r="B8" i="25"/>
  <c r="O8" i="25"/>
  <c r="P8" i="25"/>
  <c r="Q8" i="25"/>
  <c r="C8" i="25"/>
  <c r="B9" i="25"/>
  <c r="O9" i="25"/>
  <c r="P9" i="25"/>
  <c r="Q9" i="25"/>
  <c r="C9" i="25"/>
  <c r="B10" i="25"/>
  <c r="O10" i="25"/>
  <c r="P10" i="25"/>
  <c r="Q10" i="25"/>
  <c r="C10" i="25"/>
  <c r="B11" i="25"/>
  <c r="O11" i="25"/>
  <c r="P11" i="25"/>
  <c r="Q11" i="25"/>
  <c r="C11" i="25"/>
  <c r="B12" i="25"/>
  <c r="O12" i="25"/>
  <c r="P12" i="25"/>
  <c r="Q12" i="25"/>
  <c r="C12" i="25"/>
  <c r="B13" i="25"/>
  <c r="O13" i="25"/>
  <c r="P13" i="25"/>
  <c r="Q13" i="25"/>
  <c r="C13" i="25"/>
  <c r="B14" i="25"/>
  <c r="O14" i="25"/>
  <c r="P14" i="25"/>
  <c r="Q14" i="25"/>
  <c r="C14" i="25"/>
  <c r="B15" i="25"/>
  <c r="O15" i="25"/>
  <c r="P15" i="25"/>
  <c r="Q15" i="25"/>
  <c r="C15" i="25"/>
  <c r="B16" i="25"/>
  <c r="O16" i="25"/>
  <c r="P16" i="25"/>
  <c r="Q16" i="25"/>
  <c r="C16" i="25"/>
  <c r="B17" i="25"/>
  <c r="O17" i="25"/>
  <c r="P17" i="25"/>
  <c r="Q17" i="25"/>
  <c r="C17" i="25"/>
  <c r="B18" i="25"/>
  <c r="O18" i="25"/>
  <c r="P18" i="25"/>
  <c r="Q18" i="25"/>
  <c r="C18" i="25"/>
  <c r="B19" i="25"/>
  <c r="O19" i="25"/>
  <c r="P19" i="25"/>
  <c r="Q19" i="25"/>
  <c r="C19" i="25"/>
  <c r="B20" i="25"/>
  <c r="O20" i="25"/>
  <c r="P20" i="25"/>
  <c r="Q20" i="25"/>
  <c r="C20" i="25"/>
  <c r="B21" i="25"/>
  <c r="O21" i="25"/>
  <c r="P21" i="25"/>
  <c r="Q21" i="25"/>
  <c r="C21" i="25"/>
  <c r="B22" i="25"/>
  <c r="O22" i="25"/>
  <c r="P22" i="25"/>
  <c r="Q22" i="25"/>
  <c r="C22" i="25"/>
  <c r="B23" i="25"/>
  <c r="O23" i="25"/>
  <c r="P23" i="25"/>
  <c r="Q23" i="25"/>
  <c r="C23" i="25"/>
  <c r="B24" i="25"/>
  <c r="O24" i="25"/>
  <c r="P24" i="25"/>
  <c r="Q24" i="25"/>
  <c r="C24" i="25"/>
  <c r="B25" i="25"/>
  <c r="O25" i="25"/>
  <c r="P25" i="25"/>
  <c r="Q25" i="25"/>
  <c r="C25" i="25"/>
  <c r="F25" i="25"/>
  <c r="H25" i="25"/>
  <c r="I25" i="25"/>
  <c r="J25" i="25"/>
  <c r="K25" i="25"/>
  <c r="L25" i="25"/>
  <c r="M25" i="25"/>
  <c r="N25" i="25"/>
  <c r="B26" i="25"/>
  <c r="O26" i="25"/>
  <c r="P26" i="25"/>
  <c r="Q26" i="25"/>
  <c r="C26" i="25"/>
  <c r="F26" i="25"/>
  <c r="H26" i="25"/>
  <c r="I26" i="25"/>
  <c r="J26" i="25"/>
  <c r="K26" i="25"/>
  <c r="L26" i="25"/>
  <c r="M26" i="25"/>
  <c r="N26" i="25"/>
  <c r="B27" i="25"/>
  <c r="O27" i="25"/>
  <c r="P27" i="25"/>
  <c r="Q27" i="25"/>
  <c r="C27" i="25"/>
  <c r="F27" i="25"/>
  <c r="H27" i="25"/>
  <c r="I27" i="25"/>
  <c r="J27" i="25"/>
  <c r="K27" i="25"/>
  <c r="L27" i="25"/>
  <c r="M27" i="25"/>
  <c r="N27" i="25"/>
  <c r="B28" i="25"/>
  <c r="O28" i="25"/>
  <c r="P28" i="25"/>
  <c r="Q28" i="25"/>
  <c r="C28" i="25"/>
  <c r="F28" i="25"/>
  <c r="H28" i="25"/>
  <c r="I28" i="25"/>
  <c r="J28" i="25"/>
  <c r="K28" i="25"/>
  <c r="L28" i="25"/>
  <c r="M28" i="25"/>
  <c r="N28" i="25"/>
  <c r="B29" i="25"/>
  <c r="O29" i="25"/>
  <c r="P29" i="25"/>
  <c r="Q29" i="25"/>
  <c r="C29" i="25"/>
  <c r="F29" i="25"/>
  <c r="H29" i="25"/>
  <c r="I29" i="25"/>
  <c r="J29" i="25"/>
  <c r="K29" i="25"/>
  <c r="L29" i="25"/>
  <c r="M29" i="25"/>
  <c r="N29" i="25"/>
  <c r="B30" i="25"/>
  <c r="O30" i="25"/>
  <c r="P30" i="25"/>
  <c r="Q30" i="25"/>
  <c r="C30" i="25"/>
  <c r="F30" i="25"/>
  <c r="H30" i="25"/>
  <c r="I30" i="25"/>
  <c r="J30" i="25"/>
  <c r="K30" i="25"/>
  <c r="L30" i="25"/>
  <c r="M30" i="25"/>
  <c r="N30" i="25"/>
  <c r="B31" i="25"/>
  <c r="O31" i="25"/>
  <c r="P31" i="25"/>
  <c r="Q31" i="25"/>
  <c r="C31" i="25"/>
  <c r="F31" i="25"/>
  <c r="H31" i="25"/>
  <c r="I31" i="25"/>
  <c r="J31" i="25"/>
  <c r="K31" i="25"/>
  <c r="L31" i="25"/>
  <c r="M31" i="25"/>
  <c r="N31" i="25"/>
  <c r="B32" i="25"/>
  <c r="O32" i="25"/>
  <c r="P32" i="25"/>
  <c r="Q32" i="25"/>
  <c r="C32" i="25"/>
  <c r="F32" i="25"/>
  <c r="H32" i="25"/>
  <c r="I32" i="25"/>
  <c r="J32" i="25"/>
  <c r="K32" i="25"/>
  <c r="L32" i="25"/>
  <c r="M32" i="25"/>
  <c r="N32" i="25"/>
  <c r="B33" i="25"/>
  <c r="O33" i="25"/>
  <c r="P33" i="25"/>
  <c r="Q33" i="25"/>
  <c r="C33" i="25"/>
  <c r="F33" i="25"/>
  <c r="H33" i="25"/>
  <c r="I33" i="25"/>
  <c r="J33" i="25"/>
  <c r="K33" i="25"/>
  <c r="L33" i="25"/>
  <c r="M33" i="25"/>
  <c r="N33" i="25"/>
  <c r="B34" i="25"/>
  <c r="O34" i="25"/>
  <c r="P34" i="25"/>
  <c r="Q34" i="25"/>
  <c r="C34" i="25"/>
  <c r="F34" i="25"/>
  <c r="H34" i="25"/>
  <c r="I34" i="25"/>
  <c r="J34" i="25"/>
  <c r="K34" i="25"/>
  <c r="L34" i="25"/>
  <c r="M34" i="25"/>
  <c r="N34" i="25"/>
  <c r="B35" i="25"/>
  <c r="O35" i="25"/>
  <c r="P35" i="25"/>
  <c r="Q35" i="25"/>
  <c r="C35" i="25"/>
  <c r="F35" i="25"/>
  <c r="H35" i="25"/>
  <c r="I35" i="25"/>
  <c r="J35" i="25"/>
  <c r="K35" i="25"/>
  <c r="L35" i="25"/>
  <c r="M35" i="25"/>
  <c r="N35" i="25"/>
  <c r="B36" i="25"/>
  <c r="O36" i="25"/>
  <c r="P36" i="25"/>
  <c r="Q36" i="25"/>
  <c r="C36" i="25"/>
  <c r="F36" i="25"/>
  <c r="H36" i="25"/>
  <c r="I36" i="25"/>
  <c r="J36" i="25"/>
  <c r="K36" i="25"/>
  <c r="L36" i="25"/>
  <c r="M36" i="25"/>
  <c r="N36" i="25"/>
  <c r="F24" i="25"/>
  <c r="H28" i="24"/>
  <c r="I28" i="24"/>
  <c r="J28" i="24"/>
  <c r="K28" i="24"/>
  <c r="L28" i="24"/>
  <c r="M28" i="24"/>
  <c r="N28" i="24"/>
  <c r="O12" i="24"/>
  <c r="P12" i="24"/>
  <c r="Q12" i="24"/>
  <c r="C12" i="24"/>
  <c r="B13" i="24"/>
  <c r="O13" i="24"/>
  <c r="P13" i="24"/>
  <c r="Q13" i="24"/>
  <c r="C13" i="24"/>
  <c r="B14" i="24"/>
  <c r="O14" i="24"/>
  <c r="P14" i="24"/>
  <c r="Q14" i="24"/>
  <c r="C14" i="24"/>
  <c r="B15" i="24"/>
  <c r="O15" i="24"/>
  <c r="P15" i="24"/>
  <c r="Q15" i="24"/>
  <c r="C15" i="24"/>
  <c r="B16" i="24"/>
  <c r="O16" i="24"/>
  <c r="P16" i="24"/>
  <c r="Q16" i="24"/>
  <c r="C16" i="24"/>
  <c r="B17" i="24"/>
  <c r="O17" i="24"/>
  <c r="P17" i="24"/>
  <c r="Q17" i="24"/>
  <c r="C17" i="24"/>
  <c r="B18" i="24"/>
  <c r="O18" i="24"/>
  <c r="P18" i="24"/>
  <c r="Q18" i="24"/>
  <c r="C18" i="24"/>
  <c r="B19" i="24"/>
  <c r="O19" i="24"/>
  <c r="P19" i="24"/>
  <c r="Q19" i="24"/>
  <c r="C19" i="24"/>
  <c r="B20" i="24"/>
  <c r="O20" i="24"/>
  <c r="P20" i="24"/>
  <c r="Q20" i="24"/>
  <c r="C20" i="24"/>
  <c r="B21" i="24"/>
  <c r="O21" i="24"/>
  <c r="P21" i="24"/>
  <c r="Q21" i="24"/>
  <c r="C21" i="24"/>
  <c r="B22" i="24"/>
  <c r="O22" i="24"/>
  <c r="P22" i="24"/>
  <c r="Q22" i="24"/>
  <c r="C22" i="24"/>
  <c r="B23" i="24"/>
  <c r="O23" i="24"/>
  <c r="P23" i="24"/>
  <c r="Q23" i="24"/>
  <c r="C23" i="24"/>
  <c r="B24" i="24"/>
  <c r="O24" i="24"/>
  <c r="P24" i="24"/>
  <c r="Q24" i="24"/>
  <c r="C24" i="24"/>
  <c r="B25" i="24"/>
  <c r="O25" i="24"/>
  <c r="P25" i="24"/>
  <c r="Q25" i="24"/>
  <c r="C25" i="24"/>
  <c r="B26" i="24"/>
  <c r="O26" i="24"/>
  <c r="P26" i="24"/>
  <c r="Q26" i="24"/>
  <c r="C26" i="24"/>
  <c r="B27" i="24"/>
  <c r="O27" i="24"/>
  <c r="P27" i="24"/>
  <c r="Q27" i="24"/>
  <c r="C27" i="24"/>
  <c r="B28" i="24"/>
  <c r="O28" i="24"/>
  <c r="P28" i="24"/>
  <c r="Q28" i="24"/>
  <c r="H29" i="24"/>
  <c r="I29" i="24"/>
  <c r="J29" i="24"/>
  <c r="K29" i="24"/>
  <c r="L29" i="24"/>
  <c r="M29" i="24"/>
  <c r="N29" i="24"/>
  <c r="C28" i="24"/>
  <c r="B29" i="24"/>
  <c r="O29" i="24"/>
  <c r="P29" i="24"/>
  <c r="Q29" i="24"/>
  <c r="H30" i="24"/>
  <c r="I30" i="24"/>
  <c r="J30" i="24"/>
  <c r="K30" i="24"/>
  <c r="L30" i="24"/>
  <c r="M30" i="24"/>
  <c r="N30" i="24"/>
  <c r="C29" i="24"/>
  <c r="B30" i="24"/>
  <c r="O30" i="24"/>
  <c r="P30" i="24"/>
  <c r="Q30" i="24"/>
  <c r="F28" i="24"/>
  <c r="F29" i="24"/>
  <c r="C30" i="24"/>
  <c r="F30" i="24"/>
  <c r="H29" i="23"/>
  <c r="I29" i="23"/>
  <c r="J29" i="23"/>
  <c r="K29" i="23"/>
  <c r="L29" i="23"/>
  <c r="M29" i="23"/>
  <c r="N29" i="23"/>
  <c r="O29" i="23"/>
  <c r="P29" i="23"/>
  <c r="Q29" i="23"/>
  <c r="H30" i="23"/>
  <c r="I30" i="23"/>
  <c r="J30" i="23"/>
  <c r="K30" i="23"/>
  <c r="L30" i="23"/>
  <c r="M30" i="23"/>
  <c r="N30" i="23"/>
  <c r="C29" i="23"/>
  <c r="B30" i="23"/>
  <c r="O30" i="23"/>
  <c r="P30" i="23"/>
  <c r="Q30" i="23"/>
  <c r="B29" i="23"/>
  <c r="F29" i="23"/>
  <c r="C30" i="23"/>
  <c r="F30" i="23"/>
  <c r="B2" i="28"/>
  <c r="B2" i="29"/>
  <c r="M3" i="1"/>
  <c r="M4" i="1"/>
  <c r="M5" i="1"/>
  <c r="M6" i="1"/>
  <c r="M7" i="1"/>
  <c r="M8" i="1"/>
  <c r="M9" i="1"/>
  <c r="M10" i="1"/>
  <c r="M11" i="1"/>
  <c r="M12" i="1"/>
  <c r="M13" i="1"/>
  <c r="M14" i="1"/>
  <c r="M15" i="1"/>
  <c r="M2" i="1"/>
  <c r="B2" i="27"/>
  <c r="B2" i="26"/>
  <c r="B2" i="24"/>
  <c r="B2" i="23"/>
  <c r="I15" i="1"/>
  <c r="J15" i="1"/>
  <c r="K15" i="1"/>
  <c r="L15" i="1"/>
  <c r="R15" i="1"/>
  <c r="S15" i="1"/>
  <c r="T15" i="1"/>
  <c r="I14" i="1"/>
  <c r="J14" i="1"/>
  <c r="K14" i="1"/>
  <c r="L14" i="1"/>
  <c r="R14" i="1"/>
  <c r="S14" i="1"/>
  <c r="T14" i="1"/>
  <c r="I13" i="1"/>
  <c r="J13" i="1"/>
  <c r="K13" i="1"/>
  <c r="L13" i="1"/>
  <c r="R13" i="1"/>
  <c r="S13" i="1"/>
  <c r="T13" i="1"/>
  <c r="I12" i="1"/>
  <c r="J12" i="1"/>
  <c r="K12" i="1"/>
  <c r="L12" i="1"/>
  <c r="R12" i="1"/>
  <c r="S12" i="1"/>
  <c r="T12" i="1"/>
  <c r="I11" i="1"/>
  <c r="J11" i="1"/>
  <c r="K11" i="1"/>
  <c r="L11" i="1"/>
  <c r="R11" i="1"/>
  <c r="S11" i="1"/>
  <c r="T11" i="1"/>
  <c r="I10" i="1"/>
  <c r="J10" i="1"/>
  <c r="K10" i="1"/>
  <c r="L10" i="1"/>
  <c r="R10" i="1"/>
  <c r="S10" i="1"/>
  <c r="T10" i="1"/>
  <c r="I9" i="1"/>
  <c r="J9" i="1"/>
  <c r="K9" i="1"/>
  <c r="L9" i="1"/>
  <c r="R9" i="1"/>
  <c r="S9" i="1"/>
  <c r="T9" i="1"/>
  <c r="I8" i="1"/>
  <c r="J8" i="1"/>
  <c r="K8" i="1"/>
  <c r="L8" i="1"/>
  <c r="R8" i="1"/>
  <c r="S8" i="1"/>
  <c r="T8" i="1"/>
  <c r="I7" i="1"/>
  <c r="J7" i="1"/>
  <c r="K7" i="1"/>
  <c r="L7" i="1"/>
  <c r="R7" i="1"/>
  <c r="S7" i="1"/>
  <c r="T7" i="1"/>
  <c r="I6" i="1"/>
  <c r="J6" i="1"/>
  <c r="K6" i="1"/>
  <c r="L6" i="1"/>
  <c r="R6" i="1"/>
  <c r="S6" i="1"/>
  <c r="T6" i="1"/>
  <c r="I5" i="1"/>
  <c r="J5" i="1"/>
  <c r="K5" i="1"/>
  <c r="L5" i="1"/>
  <c r="R5" i="1"/>
  <c r="S5" i="1"/>
  <c r="T5" i="1"/>
  <c r="I4" i="1"/>
  <c r="J4" i="1"/>
  <c r="K4" i="1"/>
  <c r="L4" i="1"/>
  <c r="R4" i="1"/>
  <c r="S4" i="1"/>
  <c r="T4" i="1"/>
  <c r="I3" i="1"/>
  <c r="J3" i="1"/>
  <c r="K3" i="1"/>
  <c r="L3" i="1"/>
  <c r="R3" i="1"/>
  <c r="S3" i="1"/>
  <c r="T3" i="1"/>
  <c r="I2" i="1"/>
  <c r="J2" i="1"/>
  <c r="K2" i="1"/>
  <c r="L2" i="1"/>
  <c r="R2" i="1"/>
  <c r="S2" i="1"/>
  <c r="T2" i="1"/>
  <c r="N15" i="1"/>
  <c r="H15" i="1"/>
  <c r="G15" i="1"/>
  <c r="N14" i="1"/>
  <c r="H14" i="1"/>
  <c r="G14" i="1"/>
  <c r="N13" i="1"/>
  <c r="H13" i="1"/>
  <c r="G13" i="1"/>
  <c r="N12" i="1"/>
  <c r="H12" i="1"/>
  <c r="G12" i="1"/>
  <c r="N11" i="1"/>
  <c r="H11" i="1"/>
  <c r="G11" i="1"/>
  <c r="N10" i="1"/>
  <c r="H10" i="1"/>
  <c r="G10" i="1"/>
  <c r="N9" i="1"/>
  <c r="H9" i="1"/>
  <c r="G9" i="1"/>
  <c r="N8" i="1"/>
  <c r="H8" i="1"/>
  <c r="G8" i="1"/>
  <c r="N7" i="1"/>
  <c r="H7" i="1"/>
  <c r="G7" i="1"/>
  <c r="N6" i="1"/>
  <c r="H6" i="1"/>
  <c r="G6" i="1"/>
  <c r="N5" i="1"/>
  <c r="H5" i="1"/>
  <c r="G5" i="1"/>
  <c r="N4" i="1"/>
  <c r="H4" i="1"/>
  <c r="G4" i="1"/>
  <c r="N3" i="1"/>
  <c r="H3" i="1"/>
  <c r="G3" i="1"/>
  <c r="N2" i="1"/>
  <c r="H2" i="1"/>
  <c r="G2" i="1"/>
  <c r="E2" i="22"/>
  <c r="E2" i="19"/>
  <c r="E2" i="18"/>
  <c r="N4" i="29"/>
  <c r="N5" i="29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2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2" i="29"/>
  <c r="L4" i="29"/>
  <c r="L5" i="29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2" i="29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2" i="29"/>
  <c r="J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2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2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2" i="29"/>
  <c r="O2" i="29"/>
  <c r="P2" i="29"/>
  <c r="Q2" i="29"/>
  <c r="C2" i="29"/>
  <c r="B3" i="29"/>
  <c r="O3" i="29"/>
  <c r="P3" i="29"/>
  <c r="Q3" i="29"/>
  <c r="C3" i="29"/>
  <c r="B4" i="29"/>
  <c r="O4" i="29"/>
  <c r="P4" i="29"/>
  <c r="Q4" i="29"/>
  <c r="C4" i="29"/>
  <c r="B5" i="29"/>
  <c r="O5" i="29"/>
  <c r="P5" i="29"/>
  <c r="Q5" i="29"/>
  <c r="C5" i="29"/>
  <c r="B6" i="29"/>
  <c r="O6" i="29"/>
  <c r="P6" i="29"/>
  <c r="Q6" i="29"/>
  <c r="C6" i="29"/>
  <c r="B7" i="29"/>
  <c r="O7" i="29"/>
  <c r="P7" i="29"/>
  <c r="Q7" i="29"/>
  <c r="C7" i="29"/>
  <c r="B8" i="29"/>
  <c r="O8" i="29"/>
  <c r="P8" i="29"/>
  <c r="Q8" i="29"/>
  <c r="C8" i="29"/>
  <c r="B9" i="29"/>
  <c r="O9" i="29"/>
  <c r="P9" i="29"/>
  <c r="Q9" i="29"/>
  <c r="C9" i="29"/>
  <c r="B10" i="29"/>
  <c r="O10" i="29"/>
  <c r="P10" i="29"/>
  <c r="Q10" i="29"/>
  <c r="C10" i="29"/>
  <c r="B11" i="29"/>
  <c r="O11" i="29"/>
  <c r="P11" i="29"/>
  <c r="Q11" i="29"/>
  <c r="C11" i="29"/>
  <c r="B12" i="29"/>
  <c r="O12" i="29"/>
  <c r="P12" i="29"/>
  <c r="Q12" i="29"/>
  <c r="C12" i="29"/>
  <c r="B13" i="29"/>
  <c r="O13" i="29"/>
  <c r="P13" i="29"/>
  <c r="Q13" i="29"/>
  <c r="C13" i="29"/>
  <c r="B14" i="29"/>
  <c r="O14" i="29"/>
  <c r="P14" i="29"/>
  <c r="Q14" i="29"/>
  <c r="C14" i="29"/>
  <c r="B15" i="29"/>
  <c r="O15" i="29"/>
  <c r="P15" i="29"/>
  <c r="Q15" i="29"/>
  <c r="C15" i="29"/>
  <c r="B16" i="29"/>
  <c r="O16" i="29"/>
  <c r="P16" i="29"/>
  <c r="Q16" i="29"/>
  <c r="C16" i="29"/>
  <c r="B17" i="29"/>
  <c r="O17" i="29"/>
  <c r="P17" i="29"/>
  <c r="Q17" i="29"/>
  <c r="C17" i="29"/>
  <c r="B18" i="29"/>
  <c r="O18" i="29"/>
  <c r="P18" i="29"/>
  <c r="Q18" i="29"/>
  <c r="C18" i="29"/>
  <c r="B19" i="29"/>
  <c r="O19" i="29"/>
  <c r="P19" i="29"/>
  <c r="Q19" i="29"/>
  <c r="C19" i="29"/>
  <c r="B20" i="29"/>
  <c r="O20" i="29"/>
  <c r="P20" i="29"/>
  <c r="Q20" i="29"/>
  <c r="C20" i="29"/>
  <c r="B21" i="29"/>
  <c r="O21" i="29"/>
  <c r="P21" i="29"/>
  <c r="Q21" i="29"/>
  <c r="C21" i="29"/>
  <c r="B22" i="29"/>
  <c r="O22" i="29"/>
  <c r="P22" i="29"/>
  <c r="Q22" i="29"/>
  <c r="C22" i="29"/>
  <c r="B23" i="29"/>
  <c r="O23" i="29"/>
  <c r="P23" i="29"/>
  <c r="Q23" i="29"/>
  <c r="C23" i="29"/>
  <c r="B24" i="29"/>
  <c r="O24" i="29"/>
  <c r="P24" i="29"/>
  <c r="Q24" i="29"/>
  <c r="C24" i="29"/>
  <c r="B25" i="29"/>
  <c r="O25" i="29"/>
  <c r="P25" i="29"/>
  <c r="Q25" i="29"/>
  <c r="C25" i="29"/>
  <c r="B26" i="29"/>
  <c r="O26" i="29"/>
  <c r="P26" i="29"/>
  <c r="Q26" i="29"/>
  <c r="C26" i="29"/>
  <c r="B27" i="29"/>
  <c r="O27" i="29"/>
  <c r="P27" i="29"/>
  <c r="Q27" i="29"/>
  <c r="C27" i="29"/>
  <c r="B28" i="29"/>
  <c r="O28" i="29"/>
  <c r="P28" i="29"/>
  <c r="Q28" i="29"/>
  <c r="C28" i="29"/>
  <c r="B29" i="29"/>
  <c r="O29" i="29"/>
  <c r="P29" i="29"/>
  <c r="Q29" i="29"/>
  <c r="C29" i="29"/>
  <c r="B30" i="29"/>
  <c r="O30" i="29"/>
  <c r="P30" i="29"/>
  <c r="Q30" i="29"/>
  <c r="C30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N3" i="29"/>
  <c r="M3" i="29"/>
  <c r="L3" i="29"/>
  <c r="K3" i="29"/>
  <c r="J3" i="29"/>
  <c r="I3" i="29"/>
  <c r="H3" i="29"/>
  <c r="F3" i="29"/>
  <c r="N2" i="29"/>
  <c r="M2" i="29"/>
  <c r="L2" i="29"/>
  <c r="K2" i="29"/>
  <c r="J2" i="29"/>
  <c r="I2" i="29"/>
  <c r="H2" i="29"/>
  <c r="F2" i="29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32" i="28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32" i="28"/>
  <c r="L4" i="28"/>
  <c r="L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32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32" i="28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32" i="28"/>
  <c r="I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32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32" i="28"/>
  <c r="O2" i="28"/>
  <c r="P2" i="28"/>
  <c r="Q2" i="28"/>
  <c r="C2" i="28"/>
  <c r="B3" i="28"/>
  <c r="O3" i="28"/>
  <c r="P3" i="28"/>
  <c r="Q3" i="28"/>
  <c r="C3" i="28"/>
  <c r="B4" i="28"/>
  <c r="O4" i="28"/>
  <c r="P4" i="28"/>
  <c r="Q4" i="28"/>
  <c r="C4" i="28"/>
  <c r="B5" i="28"/>
  <c r="O5" i="28"/>
  <c r="P5" i="28"/>
  <c r="Q5" i="28"/>
  <c r="C5" i="28"/>
  <c r="B6" i="28"/>
  <c r="O6" i="28"/>
  <c r="P6" i="28"/>
  <c r="Q6" i="28"/>
  <c r="C6" i="28"/>
  <c r="B7" i="28"/>
  <c r="O7" i="28"/>
  <c r="P7" i="28"/>
  <c r="Q7" i="28"/>
  <c r="C7" i="28"/>
  <c r="B8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N3" i="28"/>
  <c r="M3" i="28"/>
  <c r="L3" i="28"/>
  <c r="K3" i="28"/>
  <c r="J3" i="28"/>
  <c r="I3" i="28"/>
  <c r="H3" i="28"/>
  <c r="F3" i="28"/>
  <c r="N2" i="28"/>
  <c r="M2" i="28"/>
  <c r="L2" i="28"/>
  <c r="K2" i="28"/>
  <c r="J2" i="28"/>
  <c r="I2" i="28"/>
  <c r="H2" i="28"/>
  <c r="F2" i="28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32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32" i="27"/>
  <c r="L4" i="27"/>
  <c r="L5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32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32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32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32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32" i="27"/>
  <c r="O2" i="27"/>
  <c r="P2" i="27"/>
  <c r="Q2" i="27"/>
  <c r="C2" i="27"/>
  <c r="B3" i="27"/>
  <c r="O3" i="27"/>
  <c r="P3" i="27"/>
  <c r="Q3" i="27"/>
  <c r="C3" i="27"/>
  <c r="B4" i="27"/>
  <c r="O4" i="27"/>
  <c r="P4" i="27"/>
  <c r="Q4" i="27"/>
  <c r="C4" i="27"/>
  <c r="B5" i="27"/>
  <c r="O5" i="27"/>
  <c r="P5" i="27"/>
  <c r="Q5" i="27"/>
  <c r="C5" i="27"/>
  <c r="B6" i="27"/>
  <c r="O6" i="27"/>
  <c r="P6" i="27"/>
  <c r="Q6" i="27"/>
  <c r="C6" i="27"/>
  <c r="B7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N3" i="27"/>
  <c r="M3" i="27"/>
  <c r="L3" i="27"/>
  <c r="K3" i="27"/>
  <c r="J3" i="27"/>
  <c r="I3" i="27"/>
  <c r="H3" i="27"/>
  <c r="F3" i="27"/>
  <c r="N2" i="27"/>
  <c r="M2" i="27"/>
  <c r="L2" i="27"/>
  <c r="K2" i="27"/>
  <c r="J2" i="27"/>
  <c r="I2" i="27"/>
  <c r="H2" i="27"/>
  <c r="F2" i="27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32" i="26"/>
  <c r="M4" i="26"/>
  <c r="M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32" i="26"/>
  <c r="L4" i="26"/>
  <c r="L5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32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32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32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32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32" i="26"/>
  <c r="O2" i="26"/>
  <c r="P2" i="26"/>
  <c r="Q2" i="26"/>
  <c r="C2" i="26"/>
  <c r="B3" i="26"/>
  <c r="O3" i="26"/>
  <c r="P3" i="26"/>
  <c r="Q3" i="26"/>
  <c r="C3" i="26"/>
  <c r="B4" i="26"/>
  <c r="O4" i="26"/>
  <c r="P4" i="26"/>
  <c r="Q4" i="26"/>
  <c r="C4" i="26"/>
  <c r="B5" i="26"/>
  <c r="O5" i="26"/>
  <c r="P5" i="26"/>
  <c r="Q5" i="26"/>
  <c r="C5" i="26"/>
  <c r="B6" i="26"/>
  <c r="O6" i="26"/>
  <c r="P6" i="26"/>
  <c r="Q6" i="26"/>
  <c r="C6" i="26"/>
  <c r="B7" i="26"/>
  <c r="O7" i="26"/>
  <c r="P7" i="26"/>
  <c r="Q7" i="26"/>
  <c r="C7" i="26"/>
  <c r="B8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N3" i="26"/>
  <c r="M3" i="26"/>
  <c r="L3" i="26"/>
  <c r="K3" i="26"/>
  <c r="J3" i="26"/>
  <c r="I3" i="26"/>
  <c r="H3" i="26"/>
  <c r="F3" i="26"/>
  <c r="N2" i="26"/>
  <c r="M2" i="26"/>
  <c r="L2" i="26"/>
  <c r="K2" i="26"/>
  <c r="J2" i="26"/>
  <c r="I2" i="26"/>
  <c r="H2" i="26"/>
  <c r="F2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38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38" i="25"/>
  <c r="L4" i="25"/>
  <c r="L5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38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38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38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38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38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N3" i="25"/>
  <c r="M3" i="25"/>
  <c r="L3" i="25"/>
  <c r="K3" i="25"/>
  <c r="J3" i="25"/>
  <c r="I3" i="25"/>
  <c r="H3" i="25"/>
  <c r="F3" i="25"/>
  <c r="N2" i="25"/>
  <c r="M2" i="25"/>
  <c r="L2" i="25"/>
  <c r="K2" i="25"/>
  <c r="J2" i="25"/>
  <c r="I2" i="25"/>
  <c r="H2" i="25"/>
  <c r="F2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32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32" i="24"/>
  <c r="L4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32" i="24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32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32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32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32" i="24"/>
  <c r="O2" i="24"/>
  <c r="P2" i="24"/>
  <c r="Q2" i="24"/>
  <c r="C2" i="24"/>
  <c r="B3" i="24"/>
  <c r="O3" i="24"/>
  <c r="P3" i="24"/>
  <c r="Q3" i="24"/>
  <c r="C3" i="24"/>
  <c r="B4" i="24"/>
  <c r="O4" i="24"/>
  <c r="P4" i="24"/>
  <c r="Q4" i="24"/>
  <c r="C4" i="24"/>
  <c r="B5" i="24"/>
  <c r="O5" i="24"/>
  <c r="P5" i="24"/>
  <c r="Q5" i="24"/>
  <c r="C5" i="24"/>
  <c r="B6" i="24"/>
  <c r="O6" i="24"/>
  <c r="P6" i="24"/>
  <c r="Q6" i="24"/>
  <c r="C6" i="24"/>
  <c r="B7" i="24"/>
  <c r="O7" i="24"/>
  <c r="P7" i="24"/>
  <c r="Q7" i="24"/>
  <c r="C7" i="24"/>
  <c r="B8" i="24"/>
  <c r="O8" i="24"/>
  <c r="P8" i="24"/>
  <c r="Q8" i="24"/>
  <c r="C8" i="24"/>
  <c r="B9" i="24"/>
  <c r="O9" i="24"/>
  <c r="P9" i="24"/>
  <c r="Q9" i="24"/>
  <c r="C9" i="24"/>
  <c r="B10" i="24"/>
  <c r="O10" i="24"/>
  <c r="P10" i="24"/>
  <c r="Q10" i="24"/>
  <c r="C10" i="24"/>
  <c r="B11" i="24"/>
  <c r="O11" i="24"/>
  <c r="P11" i="24"/>
  <c r="Q11" i="24"/>
  <c r="C11" i="24"/>
  <c r="B12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N3" i="24"/>
  <c r="M3" i="24"/>
  <c r="L3" i="24"/>
  <c r="K3" i="24"/>
  <c r="J3" i="24"/>
  <c r="I3" i="24"/>
  <c r="H3" i="24"/>
  <c r="F3" i="24"/>
  <c r="N2" i="24"/>
  <c r="M2" i="24"/>
  <c r="L2" i="24"/>
  <c r="K2" i="24"/>
  <c r="J2" i="24"/>
  <c r="I2" i="24"/>
  <c r="H2" i="24"/>
  <c r="F2" i="24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32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32" i="23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32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32" i="23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32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32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32" i="23"/>
  <c r="O2" i="23"/>
  <c r="P2" i="23"/>
  <c r="Q2" i="23"/>
  <c r="C2" i="23"/>
  <c r="B3" i="23"/>
  <c r="O3" i="23"/>
  <c r="P3" i="23"/>
  <c r="Q3" i="23"/>
  <c r="C3" i="23"/>
  <c r="B4" i="23"/>
  <c r="O4" i="23"/>
  <c r="P4" i="23"/>
  <c r="Q4" i="23"/>
  <c r="C4" i="23"/>
  <c r="B5" i="23"/>
  <c r="O5" i="23"/>
  <c r="P5" i="23"/>
  <c r="Q5" i="23"/>
  <c r="C5" i="23"/>
  <c r="B6" i="23"/>
  <c r="O6" i="23"/>
  <c r="P6" i="23"/>
  <c r="Q6" i="23"/>
  <c r="C6" i="23"/>
  <c r="B7" i="23"/>
  <c r="O7" i="23"/>
  <c r="P7" i="23"/>
  <c r="Q7" i="23"/>
  <c r="C7" i="23"/>
  <c r="B8" i="23"/>
  <c r="O8" i="23"/>
  <c r="P8" i="23"/>
  <c r="Q8" i="23"/>
  <c r="C8" i="23"/>
  <c r="B9" i="23"/>
  <c r="O9" i="23"/>
  <c r="P9" i="23"/>
  <c r="Q9" i="23"/>
  <c r="C9" i="23"/>
  <c r="B10" i="23"/>
  <c r="O10" i="23"/>
  <c r="P10" i="23"/>
  <c r="Q10" i="23"/>
  <c r="C10" i="23"/>
  <c r="B11" i="23"/>
  <c r="O11" i="23"/>
  <c r="P11" i="23"/>
  <c r="Q11" i="23"/>
  <c r="C11" i="23"/>
  <c r="B12" i="23"/>
  <c r="O12" i="23"/>
  <c r="P12" i="23"/>
  <c r="Q12" i="23"/>
  <c r="C12" i="23"/>
  <c r="B13" i="23"/>
  <c r="O13" i="23"/>
  <c r="P13" i="23"/>
  <c r="Q13" i="23"/>
  <c r="C13" i="23"/>
  <c r="B14" i="23"/>
  <c r="O14" i="23"/>
  <c r="P14" i="23"/>
  <c r="Q14" i="23"/>
  <c r="C14" i="23"/>
  <c r="B15" i="23"/>
  <c r="O15" i="23"/>
  <c r="P15" i="23"/>
  <c r="Q15" i="23"/>
  <c r="C15" i="23"/>
  <c r="B16" i="23"/>
  <c r="O16" i="23"/>
  <c r="P16" i="23"/>
  <c r="Q16" i="23"/>
  <c r="C16" i="23"/>
  <c r="B17" i="23"/>
  <c r="O17" i="23"/>
  <c r="P17" i="23"/>
  <c r="Q17" i="23"/>
  <c r="C17" i="23"/>
  <c r="B18" i="23"/>
  <c r="O18" i="23"/>
  <c r="P18" i="23"/>
  <c r="Q18" i="23"/>
  <c r="C18" i="23"/>
  <c r="B19" i="23"/>
  <c r="O19" i="23"/>
  <c r="P19" i="23"/>
  <c r="Q19" i="23"/>
  <c r="C19" i="23"/>
  <c r="B20" i="23"/>
  <c r="O20" i="23"/>
  <c r="P20" i="23"/>
  <c r="Q20" i="23"/>
  <c r="C20" i="23"/>
  <c r="B21" i="23"/>
  <c r="O21" i="23"/>
  <c r="P21" i="23"/>
  <c r="Q21" i="23"/>
  <c r="C21" i="23"/>
  <c r="B22" i="23"/>
  <c r="O22" i="23"/>
  <c r="P22" i="23"/>
  <c r="Q22" i="23"/>
  <c r="C22" i="23"/>
  <c r="B23" i="23"/>
  <c r="O23" i="23"/>
  <c r="P23" i="23"/>
  <c r="Q23" i="23"/>
  <c r="C23" i="23"/>
  <c r="B24" i="23"/>
  <c r="O24" i="23"/>
  <c r="P24" i="23"/>
  <c r="Q24" i="23"/>
  <c r="C24" i="23"/>
  <c r="B25" i="23"/>
  <c r="O25" i="23"/>
  <c r="P25" i="23"/>
  <c r="Q25" i="23"/>
  <c r="C25" i="23"/>
  <c r="B26" i="23"/>
  <c r="O26" i="23"/>
  <c r="P26" i="23"/>
  <c r="Q26" i="23"/>
  <c r="C26" i="23"/>
  <c r="B27" i="23"/>
  <c r="O27" i="23"/>
  <c r="P27" i="23"/>
  <c r="Q27" i="23"/>
  <c r="C27" i="23"/>
  <c r="B28" i="23"/>
  <c r="O28" i="23"/>
  <c r="P28" i="23"/>
  <c r="Q28" i="23"/>
  <c r="C28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N3" i="23"/>
  <c r="M3" i="23"/>
  <c r="L3" i="23"/>
  <c r="K3" i="23"/>
  <c r="J3" i="23"/>
  <c r="I3" i="23"/>
  <c r="H3" i="23"/>
  <c r="F3" i="23"/>
  <c r="N2" i="23"/>
  <c r="M2" i="23"/>
  <c r="L2" i="23"/>
  <c r="K2" i="23"/>
  <c r="J2" i="23"/>
  <c r="I2" i="23"/>
  <c r="H2" i="23"/>
  <c r="F2" i="23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6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6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6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6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6" i="22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6" i="2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6" i="22"/>
  <c r="R2" i="22"/>
  <c r="S2" i="22"/>
  <c r="T2" i="22"/>
  <c r="F2" i="22"/>
  <c r="E3" i="22"/>
  <c r="R3" i="22"/>
  <c r="S3" i="22"/>
  <c r="T3" i="22"/>
  <c r="F3" i="22"/>
  <c r="E4" i="22"/>
  <c r="R4" i="22"/>
  <c r="S4" i="22"/>
  <c r="T4" i="22"/>
  <c r="F4" i="22"/>
  <c r="E5" i="22"/>
  <c r="R5" i="22"/>
  <c r="S5" i="22"/>
  <c r="T5" i="22"/>
  <c r="F5" i="22"/>
  <c r="E6" i="22"/>
  <c r="R6" i="22"/>
  <c r="S6" i="22"/>
  <c r="T6" i="22"/>
  <c r="F6" i="22"/>
  <c r="E7" i="22"/>
  <c r="R7" i="22"/>
  <c r="S7" i="22"/>
  <c r="T7" i="22"/>
  <c r="F7" i="22"/>
  <c r="E8" i="22"/>
  <c r="R8" i="22"/>
  <c r="S8" i="22"/>
  <c r="T8" i="22"/>
  <c r="F8" i="22"/>
  <c r="E9" i="22"/>
  <c r="R9" i="22"/>
  <c r="S9" i="22"/>
  <c r="T9" i="22"/>
  <c r="F9" i="22"/>
  <c r="E10" i="22"/>
  <c r="R10" i="22"/>
  <c r="S10" i="22"/>
  <c r="T10" i="22"/>
  <c r="F10" i="22"/>
  <c r="E11" i="22"/>
  <c r="R11" i="22"/>
  <c r="S11" i="22"/>
  <c r="T11" i="22"/>
  <c r="F11" i="22"/>
  <c r="E12" i="22"/>
  <c r="R12" i="22"/>
  <c r="S12" i="22"/>
  <c r="T12" i="22"/>
  <c r="F12" i="22"/>
  <c r="E13" i="22"/>
  <c r="R13" i="22"/>
  <c r="S13" i="22"/>
  <c r="T13" i="22"/>
  <c r="F13" i="22"/>
  <c r="E14" i="22"/>
  <c r="R14" i="22"/>
  <c r="S14" i="22"/>
  <c r="T14" i="22"/>
  <c r="F14" i="22"/>
  <c r="E15" i="22"/>
  <c r="R15" i="22"/>
  <c r="S15" i="22"/>
  <c r="T15" i="22"/>
  <c r="F15" i="22"/>
  <c r="E16" i="22"/>
  <c r="R16" i="22"/>
  <c r="S16" i="22"/>
  <c r="T16" i="22"/>
  <c r="F16" i="22"/>
  <c r="E17" i="22"/>
  <c r="R17" i="22"/>
  <c r="S17" i="22"/>
  <c r="T17" i="22"/>
  <c r="F17" i="22"/>
  <c r="E18" i="22"/>
  <c r="R18" i="22"/>
  <c r="S18" i="22"/>
  <c r="T18" i="22"/>
  <c r="F18" i="22"/>
  <c r="E19" i="22"/>
  <c r="R19" i="22"/>
  <c r="S19" i="22"/>
  <c r="T19" i="22"/>
  <c r="F19" i="22"/>
  <c r="E20" i="22"/>
  <c r="R20" i="22"/>
  <c r="S20" i="22"/>
  <c r="T20" i="22"/>
  <c r="F20" i="22"/>
  <c r="E21" i="22"/>
  <c r="R21" i="22"/>
  <c r="S21" i="22"/>
  <c r="T21" i="22"/>
  <c r="F21" i="22"/>
  <c r="E22" i="22"/>
  <c r="R22" i="22"/>
  <c r="S22" i="22"/>
  <c r="T22" i="22"/>
  <c r="F22" i="22"/>
  <c r="E23" i="22"/>
  <c r="R23" i="22"/>
  <c r="S23" i="22"/>
  <c r="T23" i="22"/>
  <c r="F23" i="22"/>
  <c r="E24" i="22"/>
  <c r="R24" i="22"/>
  <c r="S24" i="22"/>
  <c r="T24" i="22"/>
  <c r="F24" i="22"/>
  <c r="E25" i="22"/>
  <c r="R25" i="22"/>
  <c r="S25" i="22"/>
  <c r="T25" i="22"/>
  <c r="F25" i="22"/>
  <c r="E26" i="22"/>
  <c r="R26" i="22"/>
  <c r="S26" i="22"/>
  <c r="T26" i="22"/>
  <c r="F26" i="22"/>
  <c r="E27" i="22"/>
  <c r="R27" i="22"/>
  <c r="S27" i="22"/>
  <c r="T27" i="22"/>
  <c r="F27" i="22"/>
  <c r="E28" i="22"/>
  <c r="R28" i="22"/>
  <c r="S28" i="22"/>
  <c r="T28" i="22"/>
  <c r="F28" i="22"/>
  <c r="E29" i="22"/>
  <c r="R29" i="22"/>
  <c r="S29" i="22"/>
  <c r="T29" i="22"/>
  <c r="F29" i="22"/>
  <c r="E30" i="22"/>
  <c r="R30" i="22"/>
  <c r="S30" i="22"/>
  <c r="T30" i="22"/>
  <c r="F30" i="22"/>
  <c r="E31" i="22"/>
  <c r="R31" i="22"/>
  <c r="S31" i="22"/>
  <c r="T31" i="22"/>
  <c r="F31" i="22"/>
  <c r="E32" i="22"/>
  <c r="R32" i="22"/>
  <c r="S32" i="22"/>
  <c r="T32" i="22"/>
  <c r="F32" i="22"/>
  <c r="E33" i="22"/>
  <c r="R33" i="22"/>
  <c r="S33" i="22"/>
  <c r="T33" i="22"/>
  <c r="F33" i="22"/>
  <c r="E34" i="22"/>
  <c r="R34" i="22"/>
  <c r="S34" i="22"/>
  <c r="T34" i="22"/>
  <c r="I34" i="22"/>
  <c r="F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Q3" i="22"/>
  <c r="P3" i="22"/>
  <c r="O3" i="22"/>
  <c r="N3" i="22"/>
  <c r="M3" i="22"/>
  <c r="L3" i="22"/>
  <c r="K3" i="22"/>
  <c r="I3" i="22"/>
  <c r="Q2" i="22"/>
  <c r="P2" i="22"/>
  <c r="O2" i="22"/>
  <c r="N2" i="22"/>
  <c r="M2" i="22"/>
  <c r="L2" i="22"/>
  <c r="K2" i="22"/>
  <c r="I2" i="22"/>
  <c r="K27" i="2"/>
  <c r="B3" i="10"/>
  <c r="L27" i="2"/>
  <c r="C3" i="10"/>
  <c r="M27" i="2"/>
  <c r="D3" i="10"/>
  <c r="N27" i="2"/>
  <c r="E3" i="10"/>
  <c r="O27" i="2"/>
  <c r="F3" i="10"/>
  <c r="P27" i="2"/>
  <c r="G3" i="10"/>
  <c r="Q27" i="2"/>
  <c r="H3" i="10"/>
  <c r="K28" i="2"/>
  <c r="B4" i="10"/>
  <c r="L28" i="2"/>
  <c r="C4" i="10"/>
  <c r="M28" i="2"/>
  <c r="D4" i="10"/>
  <c r="N28" i="2"/>
  <c r="E4" i="10"/>
  <c r="O28" i="2"/>
  <c r="F4" i="10"/>
  <c r="P28" i="2"/>
  <c r="G4" i="10"/>
  <c r="Q28" i="2"/>
  <c r="H4" i="10"/>
  <c r="K29" i="2"/>
  <c r="B5" i="10"/>
  <c r="L29" i="2"/>
  <c r="C5" i="10"/>
  <c r="M29" i="2"/>
  <c r="D5" i="10"/>
  <c r="N29" i="2"/>
  <c r="E5" i="10"/>
  <c r="O29" i="2"/>
  <c r="F5" i="10"/>
  <c r="P29" i="2"/>
  <c r="G5" i="10"/>
  <c r="Q29" i="2"/>
  <c r="H5" i="10"/>
  <c r="K30" i="2"/>
  <c r="B6" i="10"/>
  <c r="L30" i="2"/>
  <c r="C6" i="10"/>
  <c r="M30" i="2"/>
  <c r="D6" i="10"/>
  <c r="N30" i="2"/>
  <c r="E6" i="10"/>
  <c r="O30" i="2"/>
  <c r="F6" i="10"/>
  <c r="P30" i="2"/>
  <c r="G6" i="10"/>
  <c r="Q30" i="2"/>
  <c r="H6" i="10"/>
  <c r="K31" i="2"/>
  <c r="B7" i="10"/>
  <c r="L31" i="2"/>
  <c r="C7" i="10"/>
  <c r="M31" i="2"/>
  <c r="D7" i="10"/>
  <c r="N31" i="2"/>
  <c r="E7" i="10"/>
  <c r="O31" i="2"/>
  <c r="F7" i="10"/>
  <c r="P31" i="2"/>
  <c r="G7" i="10"/>
  <c r="Q31" i="2"/>
  <c r="H7" i="10"/>
  <c r="K32" i="2"/>
  <c r="B8" i="10"/>
  <c r="L32" i="2"/>
  <c r="C8" i="10"/>
  <c r="M32" i="2"/>
  <c r="D8" i="10"/>
  <c r="N32" i="2"/>
  <c r="E8" i="10"/>
  <c r="O32" i="2"/>
  <c r="F8" i="10"/>
  <c r="P32" i="2"/>
  <c r="G8" i="10"/>
  <c r="Q32" i="2"/>
  <c r="H8" i="10"/>
  <c r="K33" i="2"/>
  <c r="B9" i="10"/>
  <c r="L33" i="2"/>
  <c r="C9" i="10"/>
  <c r="M33" i="2"/>
  <c r="D9" i="10"/>
  <c r="N33" i="2"/>
  <c r="E9" i="10"/>
  <c r="O33" i="2"/>
  <c r="F9" i="10"/>
  <c r="P33" i="2"/>
  <c r="G9" i="10"/>
  <c r="Q33" i="2"/>
  <c r="H9" i="10"/>
  <c r="K34" i="2"/>
  <c r="B10" i="10"/>
  <c r="L34" i="2"/>
  <c r="C10" i="10"/>
  <c r="M34" i="2"/>
  <c r="D10" i="10"/>
  <c r="N34" i="2"/>
  <c r="E10" i="10"/>
  <c r="O34" i="2"/>
  <c r="F10" i="10"/>
  <c r="P34" i="2"/>
  <c r="G10" i="10"/>
  <c r="Q34" i="2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37" i="2"/>
  <c r="B13" i="10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37" i="2"/>
  <c r="C13" i="10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37" i="2"/>
  <c r="D13" i="10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37" i="2"/>
  <c r="E13" i="10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37" i="2"/>
  <c r="F13" i="10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37" i="2"/>
  <c r="G13" i="10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37" i="2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H2" i="10"/>
  <c r="G2" i="10"/>
  <c r="F2" i="10"/>
  <c r="E2" i="10"/>
  <c r="D2" i="10"/>
  <c r="C2" i="10"/>
  <c r="B2" i="10"/>
  <c r="K14" i="10"/>
  <c r="K15" i="10"/>
  <c r="E2" i="12"/>
  <c r="R2" i="12"/>
  <c r="S2" i="12"/>
  <c r="T2" i="12"/>
  <c r="F2" i="12"/>
  <c r="E3" i="12"/>
  <c r="R3" i="12"/>
  <c r="S3" i="12"/>
  <c r="T3" i="12"/>
  <c r="F3" i="12"/>
  <c r="E4" i="12"/>
  <c r="R4" i="12"/>
  <c r="S4" i="12"/>
  <c r="T4" i="12"/>
  <c r="F4" i="12"/>
  <c r="E5" i="12"/>
  <c r="R5" i="12"/>
  <c r="S5" i="12"/>
  <c r="T5" i="12"/>
  <c r="F5" i="12"/>
  <c r="E6" i="12"/>
  <c r="R6" i="12"/>
  <c r="S6" i="12"/>
  <c r="T6" i="12"/>
  <c r="F6" i="12"/>
  <c r="E7" i="12"/>
  <c r="R7" i="12"/>
  <c r="S7" i="12"/>
  <c r="T7" i="12"/>
  <c r="F7" i="12"/>
  <c r="E8" i="12"/>
  <c r="R8" i="12"/>
  <c r="S8" i="12"/>
  <c r="T8" i="12"/>
  <c r="F8" i="12"/>
  <c r="E9" i="12"/>
  <c r="R9" i="12"/>
  <c r="S9" i="12"/>
  <c r="T9" i="12"/>
  <c r="F9" i="12"/>
  <c r="E10" i="12"/>
  <c r="R10" i="12"/>
  <c r="S10" i="12"/>
  <c r="T10" i="12"/>
  <c r="F10" i="12"/>
  <c r="E11" i="12"/>
  <c r="R11" i="12"/>
  <c r="S11" i="12"/>
  <c r="T11" i="12"/>
  <c r="F11" i="12"/>
  <c r="E12" i="12"/>
  <c r="R12" i="12"/>
  <c r="S12" i="12"/>
  <c r="T12" i="12"/>
  <c r="F12" i="12"/>
  <c r="E13" i="12"/>
  <c r="R13" i="12"/>
  <c r="S13" i="12"/>
  <c r="T13" i="12"/>
  <c r="F13" i="12"/>
  <c r="E14" i="12"/>
  <c r="R14" i="12"/>
  <c r="S14" i="12"/>
  <c r="T14" i="12"/>
  <c r="F14" i="12"/>
  <c r="E15" i="12"/>
  <c r="R15" i="12"/>
  <c r="S15" i="12"/>
  <c r="T15" i="12"/>
  <c r="F15" i="12"/>
  <c r="E16" i="12"/>
  <c r="R16" i="12"/>
  <c r="S16" i="12"/>
  <c r="T16" i="12"/>
  <c r="F16" i="12"/>
  <c r="E17" i="12"/>
  <c r="R17" i="12"/>
  <c r="S17" i="12"/>
  <c r="T17" i="12"/>
  <c r="F17" i="12"/>
  <c r="E18" i="12"/>
  <c r="R18" i="12"/>
  <c r="S18" i="12"/>
  <c r="T18" i="12"/>
  <c r="F18" i="12"/>
  <c r="E19" i="12"/>
  <c r="R19" i="12"/>
  <c r="S19" i="12"/>
  <c r="T19" i="12"/>
  <c r="F19" i="12"/>
  <c r="I19" i="12"/>
  <c r="K19" i="12"/>
  <c r="L19" i="12"/>
  <c r="M19" i="12"/>
  <c r="N19" i="12"/>
  <c r="O19" i="12"/>
  <c r="P19" i="12"/>
  <c r="Q19" i="12"/>
  <c r="E20" i="12"/>
  <c r="R20" i="12"/>
  <c r="S20" i="12"/>
  <c r="T20" i="12"/>
  <c r="F20" i="12"/>
  <c r="I20" i="12"/>
  <c r="K20" i="12"/>
  <c r="L20" i="12"/>
  <c r="M20" i="12"/>
  <c r="N20" i="12"/>
  <c r="O20" i="12"/>
  <c r="P20" i="12"/>
  <c r="Q20" i="12"/>
  <c r="E21" i="12"/>
  <c r="R21" i="12"/>
  <c r="S21" i="12"/>
  <c r="T21" i="12"/>
  <c r="F21" i="12"/>
  <c r="I21" i="12"/>
  <c r="K21" i="12"/>
  <c r="L21" i="12"/>
  <c r="M21" i="12"/>
  <c r="N21" i="12"/>
  <c r="O21" i="12"/>
  <c r="P21" i="12"/>
  <c r="Q21" i="12"/>
  <c r="E22" i="12"/>
  <c r="R22" i="12"/>
  <c r="S22" i="12"/>
  <c r="T22" i="12"/>
  <c r="F22" i="12"/>
  <c r="I22" i="12"/>
  <c r="K22" i="12"/>
  <c r="L22" i="12"/>
  <c r="M22" i="12"/>
  <c r="N22" i="12"/>
  <c r="O22" i="12"/>
  <c r="P22" i="12"/>
  <c r="Q22" i="12"/>
  <c r="E23" i="12"/>
  <c r="R23" i="12"/>
  <c r="S23" i="12"/>
  <c r="T23" i="12"/>
  <c r="F23" i="12"/>
  <c r="I23" i="12"/>
  <c r="K23" i="12"/>
  <c r="L23" i="12"/>
  <c r="M23" i="12"/>
  <c r="N23" i="12"/>
  <c r="O23" i="12"/>
  <c r="P23" i="12"/>
  <c r="Q23" i="12"/>
  <c r="E24" i="12"/>
  <c r="R24" i="12"/>
  <c r="S24" i="12"/>
  <c r="T24" i="12"/>
  <c r="F24" i="12"/>
  <c r="I24" i="12"/>
  <c r="K24" i="12"/>
  <c r="L24" i="12"/>
  <c r="M24" i="12"/>
  <c r="N24" i="12"/>
  <c r="O24" i="12"/>
  <c r="P24" i="12"/>
  <c r="Q24" i="12"/>
  <c r="E25" i="12"/>
  <c r="R25" i="12"/>
  <c r="S25" i="12"/>
  <c r="T25" i="12"/>
  <c r="F25" i="12"/>
  <c r="I25" i="12"/>
  <c r="K25" i="12"/>
  <c r="L25" i="12"/>
  <c r="M25" i="12"/>
  <c r="N25" i="12"/>
  <c r="O25" i="12"/>
  <c r="P25" i="12"/>
  <c r="Q25" i="12"/>
  <c r="E26" i="12"/>
  <c r="R26" i="12"/>
  <c r="S26" i="12"/>
  <c r="T26" i="12"/>
  <c r="F26" i="12"/>
  <c r="I26" i="12"/>
  <c r="K26" i="12"/>
  <c r="L26" i="12"/>
  <c r="M26" i="12"/>
  <c r="N26" i="12"/>
  <c r="O26" i="12"/>
  <c r="P26" i="12"/>
  <c r="Q26" i="12"/>
  <c r="E27" i="12"/>
  <c r="R27" i="12"/>
  <c r="S27" i="12"/>
  <c r="T27" i="12"/>
  <c r="F27" i="12"/>
  <c r="I27" i="12"/>
  <c r="K27" i="12"/>
  <c r="L27" i="12"/>
  <c r="M27" i="12"/>
  <c r="N27" i="12"/>
  <c r="O27" i="12"/>
  <c r="P27" i="12"/>
  <c r="Q27" i="12"/>
  <c r="E28" i="12"/>
  <c r="R28" i="12"/>
  <c r="S28" i="12"/>
  <c r="T28" i="12"/>
  <c r="F28" i="12"/>
  <c r="I28" i="12"/>
  <c r="K28" i="12"/>
  <c r="L28" i="12"/>
  <c r="M28" i="12"/>
  <c r="N28" i="12"/>
  <c r="O28" i="12"/>
  <c r="P28" i="12"/>
  <c r="Q28" i="12"/>
  <c r="E29" i="12"/>
  <c r="R29" i="12"/>
  <c r="S29" i="12"/>
  <c r="T29" i="12"/>
  <c r="F29" i="12"/>
  <c r="I29" i="12"/>
  <c r="K29" i="12"/>
  <c r="L29" i="12"/>
  <c r="M29" i="12"/>
  <c r="N29" i="12"/>
  <c r="O29" i="12"/>
  <c r="P29" i="12"/>
  <c r="Q29" i="12"/>
  <c r="E30" i="12"/>
  <c r="R30" i="12"/>
  <c r="S30" i="12"/>
  <c r="T30" i="12"/>
  <c r="F30" i="12"/>
  <c r="I30" i="12"/>
  <c r="K30" i="12"/>
  <c r="L30" i="12"/>
  <c r="M30" i="12"/>
  <c r="N30" i="12"/>
  <c r="O30" i="12"/>
  <c r="P30" i="12"/>
  <c r="Q30" i="12"/>
  <c r="E31" i="12"/>
  <c r="R31" i="12"/>
  <c r="S31" i="12"/>
  <c r="T31" i="12"/>
  <c r="F31" i="12"/>
  <c r="I31" i="12"/>
  <c r="K31" i="12"/>
  <c r="L31" i="12"/>
  <c r="M31" i="12"/>
  <c r="N31" i="12"/>
  <c r="O31" i="12"/>
  <c r="P31" i="12"/>
  <c r="Q31" i="12"/>
  <c r="E32" i="12"/>
  <c r="R32" i="12"/>
  <c r="S32" i="12"/>
  <c r="T32" i="12"/>
  <c r="F32" i="12"/>
  <c r="I32" i="12"/>
  <c r="K32" i="12"/>
  <c r="L32" i="12"/>
  <c r="M32" i="12"/>
  <c r="N32" i="12"/>
  <c r="O32" i="12"/>
  <c r="P32" i="12"/>
  <c r="Q32" i="12"/>
  <c r="E33" i="12"/>
  <c r="R33" i="12"/>
  <c r="S33" i="12"/>
  <c r="T33" i="12"/>
  <c r="F33" i="12"/>
  <c r="I33" i="12"/>
  <c r="K33" i="12"/>
  <c r="L33" i="12"/>
  <c r="M33" i="12"/>
  <c r="N33" i="12"/>
  <c r="O33" i="12"/>
  <c r="P33" i="12"/>
  <c r="Q33" i="12"/>
  <c r="E34" i="12"/>
  <c r="R34" i="12"/>
  <c r="S34" i="12"/>
  <c r="T34" i="12"/>
  <c r="F34" i="12"/>
  <c r="I34" i="12"/>
  <c r="K34" i="12"/>
  <c r="L34" i="12"/>
  <c r="M34" i="12"/>
  <c r="N34" i="12"/>
  <c r="O34" i="12"/>
  <c r="P34" i="12"/>
  <c r="Q34" i="12"/>
  <c r="E35" i="12"/>
  <c r="R35" i="12"/>
  <c r="S35" i="12"/>
  <c r="T35" i="12"/>
  <c r="F35" i="12"/>
  <c r="I35" i="12"/>
  <c r="K35" i="12"/>
  <c r="L35" i="12"/>
  <c r="M35" i="12"/>
  <c r="N35" i="12"/>
  <c r="O35" i="12"/>
  <c r="P35" i="12"/>
  <c r="Q35" i="12"/>
  <c r="K35" i="11"/>
  <c r="L35" i="11"/>
  <c r="M35" i="11"/>
  <c r="N35" i="11"/>
  <c r="O35" i="11"/>
  <c r="P35" i="11"/>
  <c r="Q35" i="11"/>
  <c r="E2" i="11"/>
  <c r="R2" i="11"/>
  <c r="S2" i="11"/>
  <c r="T2" i="11"/>
  <c r="F2" i="11"/>
  <c r="E3" i="11"/>
  <c r="R3" i="11"/>
  <c r="S3" i="11"/>
  <c r="T3" i="11"/>
  <c r="F3" i="11"/>
  <c r="E4" i="11"/>
  <c r="R4" i="11"/>
  <c r="S4" i="11"/>
  <c r="T4" i="11"/>
  <c r="F4" i="11"/>
  <c r="E5" i="11"/>
  <c r="R5" i="11"/>
  <c r="S5" i="11"/>
  <c r="T5" i="11"/>
  <c r="F5" i="11"/>
  <c r="E6" i="11"/>
  <c r="R6" i="11"/>
  <c r="S6" i="11"/>
  <c r="T6" i="11"/>
  <c r="F6" i="11"/>
  <c r="E7" i="11"/>
  <c r="R7" i="11"/>
  <c r="S7" i="11"/>
  <c r="T7" i="11"/>
  <c r="F7" i="11"/>
  <c r="E8" i="11"/>
  <c r="R8" i="11"/>
  <c r="S8" i="11"/>
  <c r="T8" i="11"/>
  <c r="F8" i="11"/>
  <c r="E9" i="11"/>
  <c r="R9" i="11"/>
  <c r="S9" i="11"/>
  <c r="T9" i="11"/>
  <c r="F9" i="11"/>
  <c r="E10" i="11"/>
  <c r="R10" i="11"/>
  <c r="S10" i="11"/>
  <c r="T10" i="11"/>
  <c r="F10" i="11"/>
  <c r="E11" i="11"/>
  <c r="R11" i="11"/>
  <c r="S11" i="11"/>
  <c r="T11" i="11"/>
  <c r="F11" i="11"/>
  <c r="E12" i="11"/>
  <c r="R12" i="11"/>
  <c r="S12" i="11"/>
  <c r="T12" i="11"/>
  <c r="F12" i="11"/>
  <c r="E13" i="11"/>
  <c r="R13" i="11"/>
  <c r="S13" i="11"/>
  <c r="T13" i="11"/>
  <c r="F13" i="11"/>
  <c r="E14" i="11"/>
  <c r="R14" i="11"/>
  <c r="S14" i="11"/>
  <c r="T14" i="11"/>
  <c r="F14" i="11"/>
  <c r="E15" i="11"/>
  <c r="R15" i="11"/>
  <c r="S15" i="11"/>
  <c r="T15" i="11"/>
  <c r="F15" i="11"/>
  <c r="E16" i="11"/>
  <c r="R16" i="11"/>
  <c r="S16" i="11"/>
  <c r="T16" i="11"/>
  <c r="F16" i="11"/>
  <c r="E17" i="11"/>
  <c r="R17" i="11"/>
  <c r="S17" i="11"/>
  <c r="T17" i="11"/>
  <c r="F17" i="11"/>
  <c r="E18" i="11"/>
  <c r="R18" i="11"/>
  <c r="S18" i="11"/>
  <c r="T18" i="11"/>
  <c r="F18" i="11"/>
  <c r="E19" i="11"/>
  <c r="R19" i="11"/>
  <c r="S19" i="11"/>
  <c r="T19" i="11"/>
  <c r="F19" i="11"/>
  <c r="E20" i="11"/>
  <c r="R20" i="11"/>
  <c r="S20" i="11"/>
  <c r="T20" i="11"/>
  <c r="F20" i="11"/>
  <c r="E21" i="11"/>
  <c r="R21" i="11"/>
  <c r="S21" i="11"/>
  <c r="T21" i="11"/>
  <c r="F21" i="11"/>
  <c r="E22" i="11"/>
  <c r="R22" i="11"/>
  <c r="S22" i="11"/>
  <c r="T22" i="11"/>
  <c r="F22" i="11"/>
  <c r="E23" i="11"/>
  <c r="R23" i="11"/>
  <c r="S23" i="11"/>
  <c r="T23" i="11"/>
  <c r="F23" i="11"/>
  <c r="E24" i="11"/>
  <c r="R24" i="11"/>
  <c r="S24" i="11"/>
  <c r="T24" i="11"/>
  <c r="F24" i="11"/>
  <c r="E25" i="11"/>
  <c r="R25" i="11"/>
  <c r="S25" i="11"/>
  <c r="T25" i="11"/>
  <c r="F25" i="11"/>
  <c r="E26" i="11"/>
  <c r="R26" i="11"/>
  <c r="S26" i="11"/>
  <c r="T26" i="11"/>
  <c r="F26" i="11"/>
  <c r="E27" i="11"/>
  <c r="R27" i="11"/>
  <c r="S27" i="11"/>
  <c r="T27" i="11"/>
  <c r="F27" i="11"/>
  <c r="E28" i="11"/>
  <c r="R28" i="11"/>
  <c r="S28" i="11"/>
  <c r="T28" i="11"/>
  <c r="F28" i="11"/>
  <c r="E29" i="11"/>
  <c r="R29" i="11"/>
  <c r="S29" i="11"/>
  <c r="T29" i="11"/>
  <c r="F29" i="11"/>
  <c r="E30" i="11"/>
  <c r="R30" i="11"/>
  <c r="S30" i="11"/>
  <c r="T30" i="11"/>
  <c r="F30" i="11"/>
  <c r="E31" i="11"/>
  <c r="R31" i="11"/>
  <c r="S31" i="11"/>
  <c r="T31" i="11"/>
  <c r="F31" i="11"/>
  <c r="E32" i="11"/>
  <c r="R32" i="11"/>
  <c r="S32" i="11"/>
  <c r="T32" i="11"/>
  <c r="F32" i="11"/>
  <c r="E33" i="11"/>
  <c r="R33" i="11"/>
  <c r="S33" i="11"/>
  <c r="T33" i="11"/>
  <c r="F33" i="11"/>
  <c r="E34" i="11"/>
  <c r="R34" i="11"/>
  <c r="S34" i="11"/>
  <c r="T34" i="11"/>
  <c r="F34" i="11"/>
  <c r="E35" i="11"/>
  <c r="R35" i="11"/>
  <c r="S35" i="11"/>
  <c r="T35" i="11"/>
  <c r="F35" i="11"/>
  <c r="I35" i="11"/>
  <c r="E2" i="3"/>
  <c r="R2" i="3"/>
  <c r="S2" i="3"/>
  <c r="T2" i="3"/>
  <c r="F2" i="3"/>
  <c r="E3" i="3"/>
  <c r="R3" i="3"/>
  <c r="S3" i="3"/>
  <c r="T3" i="3"/>
  <c r="F3" i="3"/>
  <c r="E4" i="3"/>
  <c r="R4" i="3"/>
  <c r="S4" i="3"/>
  <c r="T4" i="3"/>
  <c r="F4" i="3"/>
  <c r="E5" i="3"/>
  <c r="R5" i="3"/>
  <c r="S5" i="3"/>
  <c r="T5" i="3"/>
  <c r="F5" i="3"/>
  <c r="E6" i="3"/>
  <c r="R6" i="3"/>
  <c r="S6" i="3"/>
  <c r="T6" i="3"/>
  <c r="F6" i="3"/>
  <c r="E7" i="3"/>
  <c r="R7" i="3"/>
  <c r="S7" i="3"/>
  <c r="T7" i="3"/>
  <c r="F7" i="3"/>
  <c r="E8" i="3"/>
  <c r="R8" i="3"/>
  <c r="S8" i="3"/>
  <c r="T8" i="3"/>
  <c r="F8" i="3"/>
  <c r="E9" i="3"/>
  <c r="R9" i="3"/>
  <c r="S9" i="3"/>
  <c r="T9" i="3"/>
  <c r="F9" i="3"/>
  <c r="E10" i="3"/>
  <c r="R10" i="3"/>
  <c r="S10" i="3"/>
  <c r="T10" i="3"/>
  <c r="F10" i="3"/>
  <c r="E11" i="3"/>
  <c r="R11" i="3"/>
  <c r="S11" i="3"/>
  <c r="T11" i="3"/>
  <c r="F11" i="3"/>
  <c r="E12" i="3"/>
  <c r="R12" i="3"/>
  <c r="S12" i="3"/>
  <c r="T12" i="3"/>
  <c r="F12" i="3"/>
  <c r="E13" i="3"/>
  <c r="R13" i="3"/>
  <c r="S13" i="3"/>
  <c r="T13" i="3"/>
  <c r="F13" i="3"/>
  <c r="E14" i="3"/>
  <c r="R14" i="3"/>
  <c r="S14" i="3"/>
  <c r="T14" i="3"/>
  <c r="F14" i="3"/>
  <c r="E15" i="3"/>
  <c r="R15" i="3"/>
  <c r="S15" i="3"/>
  <c r="T15" i="3"/>
  <c r="F15" i="3"/>
  <c r="E16" i="3"/>
  <c r="R16" i="3"/>
  <c r="S16" i="3"/>
  <c r="T16" i="3"/>
  <c r="F16" i="3"/>
  <c r="E17" i="3"/>
  <c r="R17" i="3"/>
  <c r="S17" i="3"/>
  <c r="T17" i="3"/>
  <c r="F17" i="3"/>
  <c r="E18" i="3"/>
  <c r="R18" i="3"/>
  <c r="S18" i="3"/>
  <c r="T18" i="3"/>
  <c r="F18" i="3"/>
  <c r="E19" i="3"/>
  <c r="R19" i="3"/>
  <c r="S19" i="3"/>
  <c r="T19" i="3"/>
  <c r="F19" i="3"/>
  <c r="E20" i="3"/>
  <c r="R20" i="3"/>
  <c r="S20" i="3"/>
  <c r="T20" i="3"/>
  <c r="F20" i="3"/>
  <c r="E21" i="3"/>
  <c r="R21" i="3"/>
  <c r="S21" i="3"/>
  <c r="T21" i="3"/>
  <c r="F21" i="3"/>
  <c r="E22" i="3"/>
  <c r="R22" i="3"/>
  <c r="S22" i="3"/>
  <c r="T22" i="3"/>
  <c r="F22" i="3"/>
  <c r="E23" i="3"/>
  <c r="R23" i="3"/>
  <c r="S23" i="3"/>
  <c r="T23" i="3"/>
  <c r="F23" i="3"/>
  <c r="E24" i="3"/>
  <c r="R24" i="3"/>
  <c r="S24" i="3"/>
  <c r="T24" i="3"/>
  <c r="F24" i="3"/>
  <c r="E25" i="3"/>
  <c r="R25" i="3"/>
  <c r="S25" i="3"/>
  <c r="T25" i="3"/>
  <c r="F25" i="3"/>
  <c r="E26" i="3"/>
  <c r="R26" i="3"/>
  <c r="S26" i="3"/>
  <c r="T26" i="3"/>
  <c r="F26" i="3"/>
  <c r="E27" i="3"/>
  <c r="R27" i="3"/>
  <c r="S27" i="3"/>
  <c r="T27" i="3"/>
  <c r="F27" i="3"/>
  <c r="E28" i="3"/>
  <c r="R28" i="3"/>
  <c r="S28" i="3"/>
  <c r="T28" i="3"/>
  <c r="F28" i="3"/>
  <c r="E29" i="3"/>
  <c r="R29" i="3"/>
  <c r="S29" i="3"/>
  <c r="T29" i="3"/>
  <c r="F29" i="3"/>
  <c r="E30" i="3"/>
  <c r="R30" i="3"/>
  <c r="S30" i="3"/>
  <c r="T30" i="3"/>
  <c r="F30" i="3"/>
  <c r="E31" i="3"/>
  <c r="R31" i="3"/>
  <c r="S31" i="3"/>
  <c r="T31" i="3"/>
  <c r="F31" i="3"/>
  <c r="E32" i="3"/>
  <c r="R32" i="3"/>
  <c r="S32" i="3"/>
  <c r="T32" i="3"/>
  <c r="F32" i="3"/>
  <c r="E33" i="3"/>
  <c r="R33" i="3"/>
  <c r="S33" i="3"/>
  <c r="T33" i="3"/>
  <c r="F33" i="3"/>
  <c r="E34" i="3"/>
  <c r="R34" i="3"/>
  <c r="S34" i="3"/>
  <c r="T34" i="3"/>
  <c r="F34" i="3"/>
  <c r="E35" i="3"/>
  <c r="R35" i="3"/>
  <c r="S35" i="3"/>
  <c r="T35" i="3"/>
  <c r="F35" i="3"/>
  <c r="E36" i="3"/>
  <c r="R36" i="3"/>
  <c r="S36" i="3"/>
  <c r="T36" i="3"/>
  <c r="F36" i="3"/>
  <c r="E37" i="3"/>
  <c r="R37" i="3"/>
  <c r="S37" i="3"/>
  <c r="T37" i="3"/>
  <c r="F37" i="3"/>
  <c r="E38" i="3"/>
  <c r="R38" i="3"/>
  <c r="S38" i="3"/>
  <c r="T38" i="3"/>
  <c r="F38" i="3"/>
  <c r="E39" i="3"/>
  <c r="R39" i="3"/>
  <c r="S39" i="3"/>
  <c r="T39" i="3"/>
  <c r="F39" i="3"/>
  <c r="E40" i="3"/>
  <c r="R40" i="3"/>
  <c r="S40" i="3"/>
  <c r="T40" i="3"/>
  <c r="F40" i="3"/>
  <c r="E41" i="3"/>
  <c r="R41" i="3"/>
  <c r="S41" i="3"/>
  <c r="T41" i="3"/>
  <c r="F41" i="3"/>
  <c r="E42" i="3"/>
  <c r="R42" i="3"/>
  <c r="S42" i="3"/>
  <c r="T42" i="3"/>
  <c r="F42" i="3"/>
  <c r="E43" i="3"/>
  <c r="R43" i="3"/>
  <c r="S43" i="3"/>
  <c r="T43" i="3"/>
  <c r="F43" i="3"/>
  <c r="E44" i="3"/>
  <c r="R44" i="3"/>
  <c r="S44" i="3"/>
  <c r="T44" i="3"/>
  <c r="F44" i="3"/>
  <c r="E45" i="3"/>
  <c r="R45" i="3"/>
  <c r="S45" i="3"/>
  <c r="T45" i="3"/>
  <c r="F45" i="3"/>
  <c r="E46" i="3"/>
  <c r="R46" i="3"/>
  <c r="S46" i="3"/>
  <c r="T46" i="3"/>
  <c r="F46" i="3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6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6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6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6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6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6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6" i="19"/>
  <c r="R2" i="19"/>
  <c r="S2" i="19"/>
  <c r="T2" i="19"/>
  <c r="F2" i="19"/>
  <c r="E3" i="19"/>
  <c r="R3" i="19"/>
  <c r="S3" i="19"/>
  <c r="T3" i="19"/>
  <c r="F3" i="19"/>
  <c r="E4" i="19"/>
  <c r="R4" i="19"/>
  <c r="S4" i="19"/>
  <c r="T4" i="19"/>
  <c r="F4" i="19"/>
  <c r="E5" i="19"/>
  <c r="R5" i="19"/>
  <c r="S5" i="19"/>
  <c r="T5" i="19"/>
  <c r="F5" i="19"/>
  <c r="E6" i="19"/>
  <c r="R6" i="19"/>
  <c r="S6" i="19"/>
  <c r="T6" i="19"/>
  <c r="F6" i="19"/>
  <c r="E7" i="19"/>
  <c r="R7" i="19"/>
  <c r="S7" i="19"/>
  <c r="T7" i="19"/>
  <c r="F7" i="19"/>
  <c r="E8" i="19"/>
  <c r="R8" i="19"/>
  <c r="S8" i="19"/>
  <c r="T8" i="19"/>
  <c r="F8" i="19"/>
  <c r="E9" i="19"/>
  <c r="R9" i="19"/>
  <c r="S9" i="19"/>
  <c r="T9" i="19"/>
  <c r="F9" i="19"/>
  <c r="E10" i="19"/>
  <c r="R10" i="19"/>
  <c r="S10" i="19"/>
  <c r="T10" i="19"/>
  <c r="F10" i="19"/>
  <c r="E11" i="19"/>
  <c r="R11" i="19"/>
  <c r="S11" i="19"/>
  <c r="T11" i="19"/>
  <c r="F11" i="19"/>
  <c r="E12" i="19"/>
  <c r="R12" i="19"/>
  <c r="S12" i="19"/>
  <c r="T12" i="19"/>
  <c r="F12" i="19"/>
  <c r="E13" i="19"/>
  <c r="R13" i="19"/>
  <c r="S13" i="19"/>
  <c r="T13" i="19"/>
  <c r="F13" i="19"/>
  <c r="E14" i="19"/>
  <c r="R14" i="19"/>
  <c r="S14" i="19"/>
  <c r="T14" i="19"/>
  <c r="F14" i="19"/>
  <c r="E15" i="19"/>
  <c r="R15" i="19"/>
  <c r="S15" i="19"/>
  <c r="T15" i="19"/>
  <c r="F15" i="19"/>
  <c r="E16" i="19"/>
  <c r="R16" i="19"/>
  <c r="S16" i="19"/>
  <c r="T16" i="19"/>
  <c r="F16" i="19"/>
  <c r="E17" i="19"/>
  <c r="R17" i="19"/>
  <c r="S17" i="19"/>
  <c r="T17" i="19"/>
  <c r="F17" i="19"/>
  <c r="E18" i="19"/>
  <c r="R18" i="19"/>
  <c r="S18" i="19"/>
  <c r="T18" i="19"/>
  <c r="F18" i="19"/>
  <c r="E19" i="19"/>
  <c r="R19" i="19"/>
  <c r="S19" i="19"/>
  <c r="T19" i="19"/>
  <c r="F19" i="19"/>
  <c r="E20" i="19"/>
  <c r="R20" i="19"/>
  <c r="S20" i="19"/>
  <c r="T20" i="19"/>
  <c r="F20" i="19"/>
  <c r="E21" i="19"/>
  <c r="R21" i="19"/>
  <c r="S21" i="19"/>
  <c r="T21" i="19"/>
  <c r="F21" i="19"/>
  <c r="E22" i="19"/>
  <c r="R22" i="19"/>
  <c r="S22" i="19"/>
  <c r="T22" i="19"/>
  <c r="F22" i="19"/>
  <c r="E23" i="19"/>
  <c r="R23" i="19"/>
  <c r="S23" i="19"/>
  <c r="T23" i="19"/>
  <c r="F23" i="19"/>
  <c r="E24" i="19"/>
  <c r="R24" i="19"/>
  <c r="S24" i="19"/>
  <c r="T24" i="19"/>
  <c r="F24" i="19"/>
  <c r="E25" i="19"/>
  <c r="R25" i="19"/>
  <c r="S25" i="19"/>
  <c r="T25" i="19"/>
  <c r="F25" i="19"/>
  <c r="E26" i="19"/>
  <c r="R26" i="19"/>
  <c r="S26" i="19"/>
  <c r="T26" i="19"/>
  <c r="F26" i="19"/>
  <c r="E27" i="19"/>
  <c r="R27" i="19"/>
  <c r="S27" i="19"/>
  <c r="T27" i="19"/>
  <c r="F27" i="19"/>
  <c r="E28" i="19"/>
  <c r="R28" i="19"/>
  <c r="S28" i="19"/>
  <c r="T28" i="19"/>
  <c r="F28" i="19"/>
  <c r="E29" i="19"/>
  <c r="R29" i="19"/>
  <c r="S29" i="19"/>
  <c r="T29" i="19"/>
  <c r="F29" i="19"/>
  <c r="E30" i="19"/>
  <c r="R30" i="19"/>
  <c r="S30" i="19"/>
  <c r="T30" i="19"/>
  <c r="F30" i="19"/>
  <c r="E31" i="19"/>
  <c r="R31" i="19"/>
  <c r="S31" i="19"/>
  <c r="T31" i="19"/>
  <c r="F31" i="19"/>
  <c r="E32" i="19"/>
  <c r="R32" i="19"/>
  <c r="S32" i="19"/>
  <c r="T32" i="19"/>
  <c r="F32" i="19"/>
  <c r="E33" i="19"/>
  <c r="R33" i="19"/>
  <c r="S33" i="19"/>
  <c r="T33" i="19"/>
  <c r="F33" i="19"/>
  <c r="E34" i="19"/>
  <c r="R34" i="19"/>
  <c r="S34" i="19"/>
  <c r="T34" i="19"/>
  <c r="F34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Q3" i="19"/>
  <c r="P3" i="19"/>
  <c r="O3" i="19"/>
  <c r="N3" i="19"/>
  <c r="M3" i="19"/>
  <c r="L3" i="19"/>
  <c r="K3" i="19"/>
  <c r="I3" i="19"/>
  <c r="Q2" i="19"/>
  <c r="P2" i="19"/>
  <c r="O2" i="19"/>
  <c r="N2" i="19"/>
  <c r="M2" i="19"/>
  <c r="L2" i="19"/>
  <c r="K2" i="19"/>
  <c r="I2" i="19"/>
  <c r="Q4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6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6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6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6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6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6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6" i="18"/>
  <c r="R2" i="18"/>
  <c r="S2" i="18"/>
  <c r="T2" i="18"/>
  <c r="F2" i="18"/>
  <c r="E3" i="18"/>
  <c r="R3" i="18"/>
  <c r="S3" i="18"/>
  <c r="T3" i="18"/>
  <c r="F3" i="18"/>
  <c r="E4" i="18"/>
  <c r="R4" i="18"/>
  <c r="S4" i="18"/>
  <c r="T4" i="18"/>
  <c r="F4" i="18"/>
  <c r="E5" i="18"/>
  <c r="R5" i="18"/>
  <c r="S5" i="18"/>
  <c r="T5" i="18"/>
  <c r="F5" i="18"/>
  <c r="E6" i="18"/>
  <c r="R6" i="18"/>
  <c r="S6" i="18"/>
  <c r="T6" i="18"/>
  <c r="F6" i="18"/>
  <c r="E7" i="18"/>
  <c r="R7" i="18"/>
  <c r="S7" i="18"/>
  <c r="T7" i="18"/>
  <c r="F7" i="18"/>
  <c r="E8" i="18"/>
  <c r="R8" i="18"/>
  <c r="S8" i="18"/>
  <c r="T8" i="18"/>
  <c r="F8" i="18"/>
  <c r="E9" i="18"/>
  <c r="R9" i="18"/>
  <c r="S9" i="18"/>
  <c r="T9" i="18"/>
  <c r="F9" i="18"/>
  <c r="E10" i="18"/>
  <c r="R10" i="18"/>
  <c r="S10" i="18"/>
  <c r="T10" i="18"/>
  <c r="F10" i="18"/>
  <c r="E11" i="18"/>
  <c r="R11" i="18"/>
  <c r="S11" i="18"/>
  <c r="T11" i="18"/>
  <c r="F11" i="18"/>
  <c r="E12" i="18"/>
  <c r="R12" i="18"/>
  <c r="S12" i="18"/>
  <c r="T12" i="18"/>
  <c r="F12" i="18"/>
  <c r="E13" i="18"/>
  <c r="R13" i="18"/>
  <c r="S13" i="18"/>
  <c r="T13" i="18"/>
  <c r="F13" i="18"/>
  <c r="E14" i="18"/>
  <c r="R14" i="18"/>
  <c r="S14" i="18"/>
  <c r="T14" i="18"/>
  <c r="F14" i="18"/>
  <c r="E15" i="18"/>
  <c r="R15" i="18"/>
  <c r="S15" i="18"/>
  <c r="T15" i="18"/>
  <c r="F15" i="18"/>
  <c r="E16" i="18"/>
  <c r="R16" i="18"/>
  <c r="S16" i="18"/>
  <c r="T16" i="18"/>
  <c r="F16" i="18"/>
  <c r="E17" i="18"/>
  <c r="R17" i="18"/>
  <c r="S17" i="18"/>
  <c r="T17" i="18"/>
  <c r="F17" i="18"/>
  <c r="E18" i="18"/>
  <c r="R18" i="18"/>
  <c r="S18" i="18"/>
  <c r="T18" i="18"/>
  <c r="F18" i="18"/>
  <c r="E19" i="18"/>
  <c r="R19" i="18"/>
  <c r="S19" i="18"/>
  <c r="T19" i="18"/>
  <c r="F19" i="18"/>
  <c r="E20" i="18"/>
  <c r="R20" i="18"/>
  <c r="S20" i="18"/>
  <c r="T20" i="18"/>
  <c r="F20" i="18"/>
  <c r="E21" i="18"/>
  <c r="R21" i="18"/>
  <c r="S21" i="18"/>
  <c r="T21" i="18"/>
  <c r="F21" i="18"/>
  <c r="E22" i="18"/>
  <c r="R22" i="18"/>
  <c r="S22" i="18"/>
  <c r="T22" i="18"/>
  <c r="F22" i="18"/>
  <c r="E23" i="18"/>
  <c r="R23" i="18"/>
  <c r="S23" i="18"/>
  <c r="T23" i="18"/>
  <c r="F23" i="18"/>
  <c r="E24" i="18"/>
  <c r="R24" i="18"/>
  <c r="S24" i="18"/>
  <c r="T24" i="18"/>
  <c r="F24" i="18"/>
  <c r="E25" i="18"/>
  <c r="R25" i="18"/>
  <c r="S25" i="18"/>
  <c r="T25" i="18"/>
  <c r="F25" i="18"/>
  <c r="E26" i="18"/>
  <c r="R26" i="18"/>
  <c r="S26" i="18"/>
  <c r="T26" i="18"/>
  <c r="F26" i="18"/>
  <c r="E27" i="18"/>
  <c r="R27" i="18"/>
  <c r="S27" i="18"/>
  <c r="T27" i="18"/>
  <c r="F27" i="18"/>
  <c r="E28" i="18"/>
  <c r="R28" i="18"/>
  <c r="S28" i="18"/>
  <c r="T28" i="18"/>
  <c r="F28" i="18"/>
  <c r="E29" i="18"/>
  <c r="R29" i="18"/>
  <c r="S29" i="18"/>
  <c r="T29" i="18"/>
  <c r="F29" i="18"/>
  <c r="E30" i="18"/>
  <c r="R30" i="18"/>
  <c r="S30" i="18"/>
  <c r="T30" i="18"/>
  <c r="F30" i="18"/>
  <c r="E31" i="18"/>
  <c r="R31" i="18"/>
  <c r="S31" i="18"/>
  <c r="T31" i="18"/>
  <c r="F31" i="18"/>
  <c r="E32" i="18"/>
  <c r="R32" i="18"/>
  <c r="S32" i="18"/>
  <c r="T32" i="18"/>
  <c r="F32" i="18"/>
  <c r="E33" i="18"/>
  <c r="R33" i="18"/>
  <c r="S33" i="18"/>
  <c r="T33" i="18"/>
  <c r="F33" i="18"/>
  <c r="E34" i="18"/>
  <c r="R34" i="18"/>
  <c r="S34" i="18"/>
  <c r="T34" i="18"/>
  <c r="F34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Q3" i="18"/>
  <c r="P3" i="18"/>
  <c r="O3" i="18"/>
  <c r="N3" i="18"/>
  <c r="M3" i="18"/>
  <c r="L3" i="18"/>
  <c r="K3" i="18"/>
  <c r="I3" i="18"/>
  <c r="Q2" i="18"/>
  <c r="P2" i="18"/>
  <c r="O2" i="18"/>
  <c r="N2" i="18"/>
  <c r="M2" i="18"/>
  <c r="L2" i="18"/>
  <c r="K2" i="18"/>
  <c r="I2" i="18"/>
  <c r="I46" i="3"/>
  <c r="K46" i="3"/>
  <c r="L46" i="3"/>
  <c r="M46" i="3"/>
  <c r="N46" i="3"/>
  <c r="O46" i="3"/>
  <c r="P46" i="3"/>
  <c r="Q46" i="3"/>
  <c r="I36" i="3"/>
  <c r="K36" i="3"/>
  <c r="L36" i="3"/>
  <c r="M36" i="3"/>
  <c r="N36" i="3"/>
  <c r="O36" i="3"/>
  <c r="P36" i="3"/>
  <c r="Q36" i="3"/>
  <c r="I37" i="3"/>
  <c r="K37" i="3"/>
  <c r="L37" i="3"/>
  <c r="M37" i="3"/>
  <c r="N37" i="3"/>
  <c r="O37" i="3"/>
  <c r="P37" i="3"/>
  <c r="Q37" i="3"/>
  <c r="I38" i="3"/>
  <c r="K38" i="3"/>
  <c r="L38" i="3"/>
  <c r="M38" i="3"/>
  <c r="N38" i="3"/>
  <c r="O38" i="3"/>
  <c r="P38" i="3"/>
  <c r="Q38" i="3"/>
  <c r="I39" i="3"/>
  <c r="K39" i="3"/>
  <c r="L39" i="3"/>
  <c r="M39" i="3"/>
  <c r="N39" i="3"/>
  <c r="O39" i="3"/>
  <c r="P39" i="3"/>
  <c r="Q39" i="3"/>
  <c r="I40" i="3"/>
  <c r="K40" i="3"/>
  <c r="L40" i="3"/>
  <c r="M40" i="3"/>
  <c r="N40" i="3"/>
  <c r="O40" i="3"/>
  <c r="P40" i="3"/>
  <c r="Q40" i="3"/>
  <c r="I41" i="3"/>
  <c r="K41" i="3"/>
  <c r="L41" i="3"/>
  <c r="M41" i="3"/>
  <c r="N41" i="3"/>
  <c r="O41" i="3"/>
  <c r="P41" i="3"/>
  <c r="Q41" i="3"/>
  <c r="I42" i="3"/>
  <c r="K42" i="3"/>
  <c r="L42" i="3"/>
  <c r="M42" i="3"/>
  <c r="N42" i="3"/>
  <c r="O42" i="3"/>
  <c r="P42" i="3"/>
  <c r="Q42" i="3"/>
  <c r="I43" i="3"/>
  <c r="K43" i="3"/>
  <c r="L43" i="3"/>
  <c r="M43" i="3"/>
  <c r="N43" i="3"/>
  <c r="O43" i="3"/>
  <c r="P43" i="3"/>
  <c r="Q43" i="3"/>
  <c r="I44" i="3"/>
  <c r="K44" i="3"/>
  <c r="L44" i="3"/>
  <c r="M44" i="3"/>
  <c r="N44" i="3"/>
  <c r="O44" i="3"/>
  <c r="P44" i="3"/>
  <c r="Q44" i="3"/>
  <c r="I45" i="3"/>
  <c r="K45" i="3"/>
  <c r="L45" i="3"/>
  <c r="M45" i="3"/>
  <c r="N45" i="3"/>
  <c r="O45" i="3"/>
  <c r="P45" i="3"/>
  <c r="Q45" i="3"/>
  <c r="I30" i="3"/>
  <c r="K30" i="3"/>
  <c r="L30" i="3"/>
  <c r="M30" i="3"/>
  <c r="N30" i="3"/>
  <c r="O30" i="3"/>
  <c r="P30" i="3"/>
  <c r="Q30" i="3"/>
  <c r="I31" i="3"/>
  <c r="K31" i="3"/>
  <c r="L31" i="3"/>
  <c r="M31" i="3"/>
  <c r="N31" i="3"/>
  <c r="O31" i="3"/>
  <c r="P31" i="3"/>
  <c r="Q31" i="3"/>
  <c r="I32" i="3"/>
  <c r="K32" i="3"/>
  <c r="L32" i="3"/>
  <c r="M32" i="3"/>
  <c r="N32" i="3"/>
  <c r="O32" i="3"/>
  <c r="P32" i="3"/>
  <c r="Q32" i="3"/>
  <c r="I33" i="3"/>
  <c r="K33" i="3"/>
  <c r="L33" i="3"/>
  <c r="M33" i="3"/>
  <c r="N33" i="3"/>
  <c r="O33" i="3"/>
  <c r="P33" i="3"/>
  <c r="Q33" i="3"/>
  <c r="I34" i="3"/>
  <c r="K34" i="3"/>
  <c r="L34" i="3"/>
  <c r="M34" i="3"/>
  <c r="N34" i="3"/>
  <c r="O34" i="3"/>
  <c r="P34" i="3"/>
  <c r="Q34" i="3"/>
  <c r="I35" i="3"/>
  <c r="K35" i="3"/>
  <c r="L35" i="3"/>
  <c r="M35" i="3"/>
  <c r="N35" i="3"/>
  <c r="O35" i="3"/>
  <c r="P35" i="3"/>
  <c r="Q35" i="3"/>
  <c r="K3" i="11"/>
  <c r="L3" i="11"/>
  <c r="M3" i="11"/>
  <c r="N3" i="11"/>
  <c r="O3" i="11"/>
  <c r="P3" i="11"/>
  <c r="Q3" i="11"/>
  <c r="K4" i="11"/>
  <c r="L4" i="11"/>
  <c r="M4" i="11"/>
  <c r="N4" i="11"/>
  <c r="O4" i="11"/>
  <c r="P4" i="11"/>
  <c r="Q4" i="11"/>
  <c r="K5" i="11"/>
  <c r="L5" i="11"/>
  <c r="M5" i="11"/>
  <c r="N5" i="11"/>
  <c r="O5" i="11"/>
  <c r="P5" i="11"/>
  <c r="Q5" i="11"/>
  <c r="K6" i="11"/>
  <c r="L6" i="11"/>
  <c r="M6" i="11"/>
  <c r="N6" i="11"/>
  <c r="O6" i="11"/>
  <c r="P6" i="11"/>
  <c r="Q6" i="11"/>
  <c r="K7" i="11"/>
  <c r="L7" i="11"/>
  <c r="M7" i="11"/>
  <c r="N7" i="11"/>
  <c r="O7" i="11"/>
  <c r="P7" i="11"/>
  <c r="Q7" i="11"/>
  <c r="K8" i="11"/>
  <c r="L8" i="11"/>
  <c r="M8" i="11"/>
  <c r="N8" i="11"/>
  <c r="O8" i="11"/>
  <c r="P8" i="11"/>
  <c r="Q8" i="11"/>
  <c r="K9" i="11"/>
  <c r="L9" i="11"/>
  <c r="M9" i="11"/>
  <c r="N9" i="11"/>
  <c r="O9" i="11"/>
  <c r="P9" i="11"/>
  <c r="Q9" i="11"/>
  <c r="K10" i="11"/>
  <c r="L10" i="11"/>
  <c r="M10" i="11"/>
  <c r="N10" i="11"/>
  <c r="O10" i="11"/>
  <c r="P10" i="11"/>
  <c r="Q10" i="11"/>
  <c r="K11" i="11"/>
  <c r="L11" i="11"/>
  <c r="M11" i="11"/>
  <c r="N11" i="11"/>
  <c r="O11" i="11"/>
  <c r="P11" i="11"/>
  <c r="Q11" i="11"/>
  <c r="K12" i="11"/>
  <c r="L12" i="11"/>
  <c r="M12" i="11"/>
  <c r="N12" i="11"/>
  <c r="O12" i="11"/>
  <c r="P12" i="11"/>
  <c r="Q12" i="11"/>
  <c r="K13" i="11"/>
  <c r="L13" i="11"/>
  <c r="M13" i="11"/>
  <c r="N13" i="11"/>
  <c r="O13" i="11"/>
  <c r="P13" i="11"/>
  <c r="Q13" i="11"/>
  <c r="K14" i="11"/>
  <c r="L14" i="11"/>
  <c r="M14" i="11"/>
  <c r="N14" i="11"/>
  <c r="O14" i="11"/>
  <c r="P14" i="11"/>
  <c r="Q14" i="11"/>
  <c r="K15" i="11"/>
  <c r="L15" i="11"/>
  <c r="M15" i="11"/>
  <c r="N15" i="11"/>
  <c r="O15" i="11"/>
  <c r="P15" i="11"/>
  <c r="Q15" i="11"/>
  <c r="K16" i="11"/>
  <c r="L16" i="11"/>
  <c r="M16" i="11"/>
  <c r="N16" i="11"/>
  <c r="O16" i="11"/>
  <c r="P16" i="11"/>
  <c r="Q16" i="11"/>
  <c r="K17" i="11"/>
  <c r="L17" i="11"/>
  <c r="M17" i="11"/>
  <c r="N17" i="11"/>
  <c r="O17" i="11"/>
  <c r="P17" i="11"/>
  <c r="Q17" i="11"/>
  <c r="K18" i="11"/>
  <c r="L18" i="11"/>
  <c r="M18" i="11"/>
  <c r="N18" i="11"/>
  <c r="O18" i="11"/>
  <c r="P18" i="11"/>
  <c r="Q18" i="11"/>
  <c r="K19" i="11"/>
  <c r="L19" i="11"/>
  <c r="M19" i="11"/>
  <c r="N19" i="11"/>
  <c r="O19" i="11"/>
  <c r="P19" i="11"/>
  <c r="Q19" i="11"/>
  <c r="K20" i="11"/>
  <c r="L20" i="11"/>
  <c r="M20" i="11"/>
  <c r="N20" i="11"/>
  <c r="O20" i="11"/>
  <c r="P20" i="11"/>
  <c r="Q20" i="11"/>
  <c r="K21" i="11"/>
  <c r="L21" i="11"/>
  <c r="M21" i="11"/>
  <c r="N21" i="11"/>
  <c r="O21" i="11"/>
  <c r="P21" i="11"/>
  <c r="Q21" i="11"/>
  <c r="K22" i="11"/>
  <c r="L22" i="11"/>
  <c r="M22" i="11"/>
  <c r="N22" i="11"/>
  <c r="O22" i="11"/>
  <c r="P22" i="11"/>
  <c r="Q22" i="11"/>
  <c r="K23" i="11"/>
  <c r="L23" i="11"/>
  <c r="M23" i="11"/>
  <c r="N23" i="11"/>
  <c r="O23" i="11"/>
  <c r="P23" i="11"/>
  <c r="Q23" i="11"/>
  <c r="K24" i="11"/>
  <c r="L24" i="11"/>
  <c r="M24" i="11"/>
  <c r="N24" i="11"/>
  <c r="O24" i="11"/>
  <c r="P24" i="11"/>
  <c r="Q24" i="11"/>
  <c r="K25" i="11"/>
  <c r="L25" i="11"/>
  <c r="M25" i="11"/>
  <c r="N25" i="11"/>
  <c r="O25" i="11"/>
  <c r="P25" i="11"/>
  <c r="Q25" i="11"/>
  <c r="K26" i="11"/>
  <c r="L26" i="11"/>
  <c r="M26" i="11"/>
  <c r="N26" i="11"/>
  <c r="O26" i="11"/>
  <c r="P26" i="11"/>
  <c r="Q26" i="11"/>
  <c r="K27" i="11"/>
  <c r="L27" i="11"/>
  <c r="M27" i="11"/>
  <c r="N27" i="11"/>
  <c r="O27" i="11"/>
  <c r="P27" i="11"/>
  <c r="Q27" i="11"/>
  <c r="K28" i="11"/>
  <c r="L28" i="11"/>
  <c r="M28" i="11"/>
  <c r="N28" i="11"/>
  <c r="O28" i="11"/>
  <c r="P28" i="11"/>
  <c r="Q28" i="11"/>
  <c r="K29" i="11"/>
  <c r="L29" i="11"/>
  <c r="M29" i="11"/>
  <c r="N29" i="11"/>
  <c r="O29" i="11"/>
  <c r="P29" i="11"/>
  <c r="Q29" i="11"/>
  <c r="K30" i="11"/>
  <c r="L30" i="11"/>
  <c r="M30" i="11"/>
  <c r="N30" i="11"/>
  <c r="O30" i="11"/>
  <c r="P30" i="11"/>
  <c r="Q30" i="11"/>
  <c r="K31" i="11"/>
  <c r="L31" i="11"/>
  <c r="M31" i="11"/>
  <c r="N31" i="11"/>
  <c r="O31" i="11"/>
  <c r="P31" i="11"/>
  <c r="Q31" i="11"/>
  <c r="K32" i="11"/>
  <c r="L32" i="11"/>
  <c r="M32" i="11"/>
  <c r="N32" i="11"/>
  <c r="O32" i="11"/>
  <c r="P32" i="11"/>
  <c r="Q32" i="11"/>
  <c r="K33" i="11"/>
  <c r="L33" i="11"/>
  <c r="M33" i="11"/>
  <c r="N33" i="11"/>
  <c r="O33" i="11"/>
  <c r="P33" i="11"/>
  <c r="Q33" i="11"/>
  <c r="K34" i="11"/>
  <c r="L34" i="11"/>
  <c r="M34" i="11"/>
  <c r="N34" i="11"/>
  <c r="O34" i="11"/>
  <c r="P34" i="11"/>
  <c r="Q34" i="11"/>
  <c r="Q2" i="11"/>
  <c r="P2" i="11"/>
  <c r="O2" i="11"/>
  <c r="N2" i="11"/>
  <c r="M2" i="11"/>
  <c r="L2" i="11"/>
  <c r="K2" i="11"/>
  <c r="K3" i="3"/>
  <c r="L3" i="3"/>
  <c r="M3" i="3"/>
  <c r="N3" i="3"/>
  <c r="O3" i="3"/>
  <c r="P3" i="3"/>
  <c r="Q3" i="3"/>
  <c r="K4" i="3"/>
  <c r="L4" i="3"/>
  <c r="M4" i="3"/>
  <c r="N4" i="3"/>
  <c r="O4" i="3"/>
  <c r="P4" i="3"/>
  <c r="Q4" i="3"/>
  <c r="K5" i="3"/>
  <c r="L5" i="3"/>
  <c r="M5" i="3"/>
  <c r="N5" i="3"/>
  <c r="O5" i="3"/>
  <c r="P5" i="3"/>
  <c r="Q5" i="3"/>
  <c r="K6" i="3"/>
  <c r="L6" i="3"/>
  <c r="M6" i="3"/>
  <c r="N6" i="3"/>
  <c r="O6" i="3"/>
  <c r="P6" i="3"/>
  <c r="Q6" i="3"/>
  <c r="K7" i="3"/>
  <c r="L7" i="3"/>
  <c r="M7" i="3"/>
  <c r="N7" i="3"/>
  <c r="O7" i="3"/>
  <c r="P7" i="3"/>
  <c r="Q7" i="3"/>
  <c r="K8" i="3"/>
  <c r="L8" i="3"/>
  <c r="M8" i="3"/>
  <c r="N8" i="3"/>
  <c r="O8" i="3"/>
  <c r="P8" i="3"/>
  <c r="Q8" i="3"/>
  <c r="K9" i="3"/>
  <c r="L9" i="3"/>
  <c r="M9" i="3"/>
  <c r="N9" i="3"/>
  <c r="O9" i="3"/>
  <c r="P9" i="3"/>
  <c r="Q9" i="3"/>
  <c r="K10" i="3"/>
  <c r="L10" i="3"/>
  <c r="M10" i="3"/>
  <c r="N10" i="3"/>
  <c r="O10" i="3"/>
  <c r="P10" i="3"/>
  <c r="Q10" i="3"/>
  <c r="K11" i="3"/>
  <c r="L11" i="3"/>
  <c r="M11" i="3"/>
  <c r="N11" i="3"/>
  <c r="O11" i="3"/>
  <c r="P11" i="3"/>
  <c r="Q11" i="3"/>
  <c r="K12" i="3"/>
  <c r="L12" i="3"/>
  <c r="M12" i="3"/>
  <c r="N12" i="3"/>
  <c r="O12" i="3"/>
  <c r="P12" i="3"/>
  <c r="Q12" i="3"/>
  <c r="K13" i="3"/>
  <c r="L13" i="3"/>
  <c r="M13" i="3"/>
  <c r="N13" i="3"/>
  <c r="O13" i="3"/>
  <c r="P13" i="3"/>
  <c r="Q13" i="3"/>
  <c r="K14" i="3"/>
  <c r="L14" i="3"/>
  <c r="M14" i="3"/>
  <c r="N14" i="3"/>
  <c r="O14" i="3"/>
  <c r="P14" i="3"/>
  <c r="Q14" i="3"/>
  <c r="K15" i="3"/>
  <c r="L15" i="3"/>
  <c r="M15" i="3"/>
  <c r="N15" i="3"/>
  <c r="O15" i="3"/>
  <c r="P15" i="3"/>
  <c r="Q15" i="3"/>
  <c r="K16" i="3"/>
  <c r="L16" i="3"/>
  <c r="M16" i="3"/>
  <c r="N16" i="3"/>
  <c r="O16" i="3"/>
  <c r="P16" i="3"/>
  <c r="Q16" i="3"/>
  <c r="K17" i="3"/>
  <c r="L17" i="3"/>
  <c r="M17" i="3"/>
  <c r="N17" i="3"/>
  <c r="O17" i="3"/>
  <c r="P17" i="3"/>
  <c r="Q17" i="3"/>
  <c r="K18" i="3"/>
  <c r="L18" i="3"/>
  <c r="M18" i="3"/>
  <c r="N18" i="3"/>
  <c r="O18" i="3"/>
  <c r="P18" i="3"/>
  <c r="Q18" i="3"/>
  <c r="K19" i="3"/>
  <c r="L19" i="3"/>
  <c r="M19" i="3"/>
  <c r="N19" i="3"/>
  <c r="O19" i="3"/>
  <c r="P19" i="3"/>
  <c r="Q19" i="3"/>
  <c r="K20" i="3"/>
  <c r="L20" i="3"/>
  <c r="M20" i="3"/>
  <c r="N20" i="3"/>
  <c r="O20" i="3"/>
  <c r="P20" i="3"/>
  <c r="Q20" i="3"/>
  <c r="K21" i="3"/>
  <c r="L21" i="3"/>
  <c r="M21" i="3"/>
  <c r="N21" i="3"/>
  <c r="O21" i="3"/>
  <c r="P21" i="3"/>
  <c r="Q21" i="3"/>
  <c r="K22" i="3"/>
  <c r="L22" i="3"/>
  <c r="M22" i="3"/>
  <c r="N22" i="3"/>
  <c r="O22" i="3"/>
  <c r="P22" i="3"/>
  <c r="Q22" i="3"/>
  <c r="K23" i="3"/>
  <c r="L23" i="3"/>
  <c r="M23" i="3"/>
  <c r="N23" i="3"/>
  <c r="O23" i="3"/>
  <c r="P23" i="3"/>
  <c r="Q23" i="3"/>
  <c r="K24" i="3"/>
  <c r="L24" i="3"/>
  <c r="M24" i="3"/>
  <c r="N24" i="3"/>
  <c r="O24" i="3"/>
  <c r="P24" i="3"/>
  <c r="Q24" i="3"/>
  <c r="K25" i="3"/>
  <c r="L25" i="3"/>
  <c r="M25" i="3"/>
  <c r="N25" i="3"/>
  <c r="O25" i="3"/>
  <c r="P25" i="3"/>
  <c r="Q25" i="3"/>
  <c r="K26" i="3"/>
  <c r="L26" i="3"/>
  <c r="M26" i="3"/>
  <c r="N26" i="3"/>
  <c r="O26" i="3"/>
  <c r="P26" i="3"/>
  <c r="Q26" i="3"/>
  <c r="K27" i="3"/>
  <c r="L27" i="3"/>
  <c r="M27" i="3"/>
  <c r="N27" i="3"/>
  <c r="O27" i="3"/>
  <c r="P27" i="3"/>
  <c r="Q27" i="3"/>
  <c r="K28" i="3"/>
  <c r="L28" i="3"/>
  <c r="M28" i="3"/>
  <c r="N28" i="3"/>
  <c r="O28" i="3"/>
  <c r="P28" i="3"/>
  <c r="Q28" i="3"/>
  <c r="K29" i="3"/>
  <c r="L29" i="3"/>
  <c r="M29" i="3"/>
  <c r="N29" i="3"/>
  <c r="O29" i="3"/>
  <c r="P29" i="3"/>
  <c r="Q29" i="3"/>
  <c r="Q2" i="3"/>
  <c r="P2" i="3"/>
  <c r="O2" i="3"/>
  <c r="N2" i="3"/>
  <c r="M2" i="3"/>
  <c r="L2" i="3"/>
  <c r="K2" i="3"/>
  <c r="K35" i="2"/>
  <c r="L35" i="2"/>
  <c r="M35" i="2"/>
  <c r="N35" i="2"/>
  <c r="O35" i="2"/>
  <c r="P35" i="2"/>
  <c r="Q35" i="2"/>
  <c r="K3" i="12"/>
  <c r="L3" i="12"/>
  <c r="M3" i="12"/>
  <c r="N3" i="12"/>
  <c r="O3" i="12"/>
  <c r="P3" i="12"/>
  <c r="Q3" i="12"/>
  <c r="K4" i="12"/>
  <c r="L4" i="12"/>
  <c r="M4" i="12"/>
  <c r="N4" i="12"/>
  <c r="O4" i="12"/>
  <c r="P4" i="12"/>
  <c r="Q4" i="12"/>
  <c r="K5" i="12"/>
  <c r="L5" i="12"/>
  <c r="M5" i="12"/>
  <c r="N5" i="12"/>
  <c r="O5" i="12"/>
  <c r="P5" i="12"/>
  <c r="Q5" i="12"/>
  <c r="K6" i="12"/>
  <c r="L6" i="12"/>
  <c r="M6" i="12"/>
  <c r="N6" i="12"/>
  <c r="O6" i="12"/>
  <c r="P6" i="12"/>
  <c r="Q6" i="12"/>
  <c r="K7" i="12"/>
  <c r="L7" i="12"/>
  <c r="M7" i="12"/>
  <c r="N7" i="12"/>
  <c r="O7" i="12"/>
  <c r="P7" i="12"/>
  <c r="Q7" i="12"/>
  <c r="K8" i="12"/>
  <c r="L8" i="12"/>
  <c r="M8" i="12"/>
  <c r="N8" i="12"/>
  <c r="O8" i="12"/>
  <c r="P8" i="12"/>
  <c r="Q8" i="12"/>
  <c r="K9" i="12"/>
  <c r="L9" i="12"/>
  <c r="M9" i="12"/>
  <c r="N9" i="12"/>
  <c r="O9" i="12"/>
  <c r="P9" i="12"/>
  <c r="Q9" i="12"/>
  <c r="K10" i="12"/>
  <c r="L10" i="12"/>
  <c r="M10" i="12"/>
  <c r="N10" i="12"/>
  <c r="O10" i="12"/>
  <c r="P10" i="12"/>
  <c r="Q10" i="12"/>
  <c r="K11" i="12"/>
  <c r="L11" i="12"/>
  <c r="M11" i="12"/>
  <c r="N11" i="12"/>
  <c r="O11" i="12"/>
  <c r="P11" i="12"/>
  <c r="Q11" i="12"/>
  <c r="K12" i="12"/>
  <c r="L12" i="12"/>
  <c r="M12" i="12"/>
  <c r="N12" i="12"/>
  <c r="O12" i="12"/>
  <c r="P12" i="12"/>
  <c r="Q12" i="12"/>
  <c r="K13" i="12"/>
  <c r="L13" i="12"/>
  <c r="M13" i="12"/>
  <c r="N13" i="12"/>
  <c r="O13" i="12"/>
  <c r="P13" i="12"/>
  <c r="Q13" i="12"/>
  <c r="K14" i="12"/>
  <c r="L14" i="12"/>
  <c r="M14" i="12"/>
  <c r="N14" i="12"/>
  <c r="O14" i="12"/>
  <c r="P14" i="12"/>
  <c r="Q14" i="12"/>
  <c r="K15" i="12"/>
  <c r="L15" i="12"/>
  <c r="M15" i="12"/>
  <c r="N15" i="12"/>
  <c r="O15" i="12"/>
  <c r="P15" i="12"/>
  <c r="Q15" i="12"/>
  <c r="K16" i="12"/>
  <c r="L16" i="12"/>
  <c r="M16" i="12"/>
  <c r="N16" i="12"/>
  <c r="O16" i="12"/>
  <c r="P16" i="12"/>
  <c r="Q16" i="12"/>
  <c r="K17" i="12"/>
  <c r="L17" i="12"/>
  <c r="M17" i="12"/>
  <c r="N17" i="12"/>
  <c r="O17" i="12"/>
  <c r="P17" i="12"/>
  <c r="Q17" i="12"/>
  <c r="K18" i="12"/>
  <c r="L18" i="12"/>
  <c r="M18" i="12"/>
  <c r="N18" i="12"/>
  <c r="O18" i="12"/>
  <c r="P18" i="12"/>
  <c r="Q18" i="12"/>
  <c r="Q2" i="12"/>
  <c r="P2" i="12"/>
  <c r="O2" i="12"/>
  <c r="N2" i="12"/>
  <c r="M2" i="12"/>
  <c r="L2" i="12"/>
  <c r="K2" i="12"/>
  <c r="L48" i="3"/>
  <c r="M48" i="3"/>
  <c r="N48" i="3"/>
  <c r="O48" i="3"/>
  <c r="P48" i="3"/>
  <c r="Q48" i="3"/>
  <c r="K48" i="3"/>
  <c r="Q37" i="12"/>
  <c r="P37" i="12"/>
  <c r="O37" i="12"/>
  <c r="N37" i="12"/>
  <c r="M37" i="12"/>
  <c r="L37" i="12"/>
  <c r="K37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Q37" i="11"/>
  <c r="P37" i="11"/>
  <c r="O37" i="11"/>
  <c r="N37" i="11"/>
  <c r="M37" i="11"/>
  <c r="L37" i="11"/>
  <c r="K37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E2" i="2"/>
  <c r="R2" i="2"/>
  <c r="S2" i="2"/>
  <c r="T2" i="2"/>
  <c r="F2" i="2"/>
  <c r="E3" i="2"/>
  <c r="R3" i="2"/>
  <c r="S3" i="2"/>
  <c r="T3" i="2"/>
  <c r="F3" i="2"/>
  <c r="E4" i="2"/>
  <c r="R4" i="2"/>
  <c r="S4" i="2"/>
  <c r="T4" i="2"/>
  <c r="F4" i="2"/>
  <c r="E5" i="2"/>
  <c r="R5" i="2"/>
  <c r="S5" i="2"/>
  <c r="T5" i="2"/>
  <c r="F5" i="2"/>
  <c r="E6" i="2"/>
  <c r="R6" i="2"/>
  <c r="S6" i="2"/>
  <c r="T6" i="2"/>
  <c r="F6" i="2"/>
  <c r="E7" i="2"/>
  <c r="R7" i="2"/>
  <c r="S7" i="2"/>
  <c r="T7" i="2"/>
  <c r="F7" i="2"/>
  <c r="E8" i="2"/>
  <c r="R8" i="2"/>
  <c r="S8" i="2"/>
  <c r="T8" i="2"/>
  <c r="F8" i="2"/>
  <c r="E9" i="2"/>
  <c r="R9" i="2"/>
  <c r="S9" i="2"/>
  <c r="T9" i="2"/>
  <c r="F9" i="2"/>
  <c r="E10" i="2"/>
  <c r="R10" i="2"/>
  <c r="S10" i="2"/>
  <c r="T10" i="2"/>
  <c r="F10" i="2"/>
  <c r="E11" i="2"/>
  <c r="R11" i="2"/>
  <c r="S11" i="2"/>
  <c r="T11" i="2"/>
  <c r="F11" i="2"/>
  <c r="E12" i="2"/>
  <c r="R12" i="2"/>
  <c r="S12" i="2"/>
  <c r="T12" i="2"/>
  <c r="F12" i="2"/>
  <c r="E13" i="2"/>
  <c r="R13" i="2"/>
  <c r="S13" i="2"/>
  <c r="T13" i="2"/>
  <c r="F13" i="2"/>
  <c r="E14" i="2"/>
  <c r="R14" i="2"/>
  <c r="S14" i="2"/>
  <c r="T14" i="2"/>
  <c r="F14" i="2"/>
  <c r="E15" i="2"/>
  <c r="R15" i="2"/>
  <c r="S15" i="2"/>
  <c r="T15" i="2"/>
  <c r="F15" i="2"/>
  <c r="E16" i="2"/>
  <c r="R16" i="2"/>
  <c r="S16" i="2"/>
  <c r="T16" i="2"/>
  <c r="F16" i="2"/>
  <c r="E17" i="2"/>
  <c r="R17" i="2"/>
  <c r="S17" i="2"/>
  <c r="T17" i="2"/>
  <c r="F17" i="2"/>
  <c r="E18" i="2"/>
  <c r="R18" i="2"/>
  <c r="S18" i="2"/>
  <c r="T18" i="2"/>
  <c r="F18" i="2"/>
  <c r="E19" i="2"/>
  <c r="R19" i="2"/>
  <c r="S19" i="2"/>
  <c r="T19" i="2"/>
  <c r="F19" i="2"/>
  <c r="E20" i="2"/>
  <c r="R20" i="2"/>
  <c r="S20" i="2"/>
  <c r="T20" i="2"/>
  <c r="F20" i="2"/>
  <c r="E21" i="2"/>
  <c r="R21" i="2"/>
  <c r="S21" i="2"/>
  <c r="T21" i="2"/>
  <c r="F21" i="2"/>
  <c r="E22" i="2"/>
  <c r="R22" i="2"/>
  <c r="S22" i="2"/>
  <c r="T22" i="2"/>
  <c r="F22" i="2"/>
  <c r="E23" i="2"/>
  <c r="R23" i="2"/>
  <c r="S23" i="2"/>
  <c r="T23" i="2"/>
  <c r="F23" i="2"/>
  <c r="E24" i="2"/>
  <c r="R24" i="2"/>
  <c r="S24" i="2"/>
  <c r="T24" i="2"/>
  <c r="F24" i="2"/>
  <c r="E25" i="2"/>
  <c r="R25" i="2"/>
  <c r="S25" i="2"/>
  <c r="T25" i="2"/>
  <c r="F25" i="2"/>
  <c r="E26" i="2"/>
  <c r="R26" i="2"/>
  <c r="S26" i="2"/>
  <c r="T26" i="2"/>
  <c r="F26" i="2"/>
  <c r="E27" i="2"/>
  <c r="R27" i="2"/>
  <c r="S27" i="2"/>
  <c r="T27" i="2"/>
  <c r="F27" i="2"/>
  <c r="E28" i="2"/>
  <c r="R28" i="2"/>
  <c r="S28" i="2"/>
  <c r="T28" i="2"/>
  <c r="F28" i="2"/>
  <c r="E29" i="2"/>
  <c r="R29" i="2"/>
  <c r="S29" i="2"/>
  <c r="T29" i="2"/>
  <c r="F29" i="2"/>
  <c r="I29" i="2"/>
  <c r="E30" i="2"/>
  <c r="R30" i="2"/>
  <c r="S30" i="2"/>
  <c r="T30" i="2"/>
  <c r="F30" i="2"/>
  <c r="I30" i="2"/>
  <c r="E31" i="2"/>
  <c r="R31" i="2"/>
  <c r="S31" i="2"/>
  <c r="T31" i="2"/>
  <c r="F31" i="2"/>
  <c r="I31" i="2"/>
  <c r="E32" i="2"/>
  <c r="R32" i="2"/>
  <c r="S32" i="2"/>
  <c r="T32" i="2"/>
  <c r="F32" i="2"/>
  <c r="I32" i="2"/>
  <c r="E33" i="2"/>
  <c r="R33" i="2"/>
  <c r="S33" i="2"/>
  <c r="T33" i="2"/>
  <c r="F33" i="2"/>
  <c r="I33" i="2"/>
  <c r="E34" i="2"/>
  <c r="R34" i="2"/>
  <c r="S34" i="2"/>
  <c r="T34" i="2"/>
  <c r="F34" i="2"/>
  <c r="I34" i="2"/>
  <c r="E35" i="2"/>
  <c r="R35" i="2"/>
  <c r="S35" i="2"/>
  <c r="T35" i="2"/>
  <c r="F35" i="2"/>
  <c r="I3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0" i="3"/>
  <c r="I11" i="3"/>
  <c r="I12" i="3"/>
  <c r="J17" i="10"/>
  <c r="H17" i="10"/>
  <c r="D17" i="10"/>
  <c r="B17" i="10"/>
  <c r="I3" i="3"/>
  <c r="I2" i="3"/>
  <c r="I4" i="3"/>
  <c r="I7" i="3"/>
  <c r="C17" i="10"/>
  <c r="E17" i="10"/>
  <c r="F17" i="10"/>
  <c r="G17" i="10"/>
  <c r="I4" i="2"/>
  <c r="I5" i="2"/>
  <c r="I2" i="2"/>
  <c r="I3" i="2"/>
  <c r="I5" i="3"/>
  <c r="I6" i="3"/>
  <c r="I8" i="3"/>
  <c r="I9" i="3"/>
</calcChain>
</file>

<file path=xl/comments1.xml><?xml version="1.0" encoding="utf-8"?>
<comments xmlns="http://schemas.openxmlformats.org/spreadsheetml/2006/main">
  <authors>
    <author>Riccardo Claudi</author>
  </authors>
  <commentList>
    <comment ref="B25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Riccardo Claudi</author>
  </authors>
  <commentList>
    <comment ref="B43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Riccardo Claudi</author>
  </authors>
  <commentList>
    <comment ref="B27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Riccardo Claudi</author>
  </authors>
  <commentList>
    <comment ref="B18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Riccardo Claudi</author>
  </authors>
  <commentList>
    <comment ref="B31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Riccardo Claudi</author>
  </authors>
  <commentList>
    <comment ref="B21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Riccardo Claudi</author>
  </authors>
  <commentList>
    <comment ref="B21" authorId="0">
      <text>
        <r>
          <rPr>
            <b/>
            <sz val="9"/>
            <color indexed="81"/>
            <rFont val="Calibri"/>
            <family val="2"/>
          </rPr>
          <t>Riccardo Claudi: SEE NOTE_07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<sst xmlns="http://schemas.openxmlformats.org/spreadsheetml/2006/main" count="577" uniqueCount="137">
  <si>
    <t>DATE</t>
  </si>
  <si>
    <t>Fraction of night</t>
  </si>
  <si>
    <t>Special</t>
  </si>
  <si>
    <t>Observer</t>
  </si>
  <si>
    <t>UT(0)</t>
  </si>
  <si>
    <t>UT(1)</t>
  </si>
  <si>
    <t>EXPT</t>
  </si>
  <si>
    <t>OBJECT</t>
  </si>
  <si>
    <t>EPOCH</t>
  </si>
  <si>
    <t>Comment</t>
  </si>
  <si>
    <t>Sunset (UT)</t>
  </si>
  <si>
    <t>Sunrise (UT)</t>
  </si>
  <si>
    <t>OverHeads</t>
  </si>
  <si>
    <t>R.A.</t>
  </si>
  <si>
    <t>DEC</t>
  </si>
  <si>
    <t>TIME RML</t>
  </si>
  <si>
    <t>TIME M</t>
  </si>
  <si>
    <t>TIME KP</t>
  </si>
  <si>
    <t>TIME MP</t>
  </si>
  <si>
    <t>TIME OC</t>
  </si>
  <si>
    <t>TIME AS</t>
  </si>
  <si>
    <t>TIME IP</t>
  </si>
  <si>
    <t>Sunset</t>
  </si>
  <si>
    <t>Sunrise</t>
  </si>
  <si>
    <t xml:space="preserve"> Evening Twilight</t>
  </si>
  <si>
    <t>Morning Twilight</t>
  </si>
  <si>
    <t xml:space="preserve"> Evening Twilight (UT)</t>
  </si>
  <si>
    <t>Morning Twilight (UT)</t>
  </si>
  <si>
    <t>Night Length (hr)</t>
  </si>
  <si>
    <t>Hour Assigned (hr)</t>
  </si>
  <si>
    <t>NIGHT BEGIN (UT)</t>
  </si>
  <si>
    <t>NIGHT END (UT)</t>
  </si>
  <si>
    <t>HH</t>
  </si>
  <si>
    <t>MM</t>
  </si>
  <si>
    <t>TOTAL</t>
  </si>
  <si>
    <t>NIGHT</t>
  </si>
  <si>
    <t>TIME RML (hr)</t>
  </si>
  <si>
    <t>TIME M (hr)</t>
  </si>
  <si>
    <t>TIME KP (hr)</t>
  </si>
  <si>
    <t>TIME MP (hr)</t>
  </si>
  <si>
    <t>TIME OC (hr)</t>
  </si>
  <si>
    <t>TIME AS (hr)</t>
  </si>
  <si>
    <t>TIME IP (hr)</t>
  </si>
  <si>
    <t>CODE</t>
  </si>
  <si>
    <t>SEPTEMBER TOTAL (hr)</t>
  </si>
  <si>
    <t>Planned Hours/d</t>
  </si>
  <si>
    <t>V1.0</t>
  </si>
  <si>
    <t>NOTES</t>
  </si>
  <si>
    <t>NOTE_01</t>
  </si>
  <si>
    <t>START immediately just at the Twilight. Please set the focus before the twilight!</t>
  </si>
  <si>
    <t>NOTE_07</t>
  </si>
  <si>
    <t>TITLE</t>
  </si>
  <si>
    <t>WRITTEN</t>
  </si>
  <si>
    <t>First Part</t>
  </si>
  <si>
    <t>AOT027 APRIL SCHEDULE</t>
  </si>
  <si>
    <t>IP/AST</t>
  </si>
  <si>
    <t>RML/IP/AST</t>
  </si>
  <si>
    <t xml:space="preserve"> IP/AST</t>
  </si>
  <si>
    <t>End (ut) Hr</t>
  </si>
  <si>
    <t>M62</t>
  </si>
  <si>
    <t>KP18</t>
  </si>
  <si>
    <t>M47</t>
  </si>
  <si>
    <t>M56</t>
  </si>
  <si>
    <t>MP14</t>
  </si>
  <si>
    <t>KP23</t>
  </si>
  <si>
    <t>KP3</t>
  </si>
  <si>
    <t>KP22</t>
  </si>
  <si>
    <t>KP7</t>
  </si>
  <si>
    <t>KP65</t>
  </si>
  <si>
    <t>KP24</t>
  </si>
  <si>
    <t>M85</t>
  </si>
  <si>
    <t>MP40</t>
  </si>
  <si>
    <t>KP73</t>
  </si>
  <si>
    <t>M77</t>
  </si>
  <si>
    <t>KP32</t>
  </si>
  <si>
    <t>MP49</t>
  </si>
  <si>
    <t>KP39</t>
  </si>
  <si>
    <t>KP74</t>
  </si>
  <si>
    <t>MP43</t>
  </si>
  <si>
    <t>KP45</t>
  </si>
  <si>
    <t>NOTE_10</t>
  </si>
  <si>
    <t>NOTE_05</t>
  </si>
  <si>
    <t>NOTE_10; NOTE_12</t>
  </si>
  <si>
    <t>NOTE_09</t>
  </si>
  <si>
    <t>LP Spread 31 obs. along the semester, Observation starting since September 28 to January 31.</t>
  </si>
  <si>
    <t>TP Spread over semester (1/month)</t>
  </si>
  <si>
    <t>LP Spread 11 obs. along the semester, Observation starting since December 4 to January 31.</t>
  </si>
  <si>
    <t>NOTE_12</t>
  </si>
  <si>
    <t>binary system with similar components separation= 31 arcsec pos angle=         (from N to E) delta V =0.05
DO northern component only</t>
  </si>
  <si>
    <t>MP47</t>
  </si>
  <si>
    <t>M67</t>
  </si>
  <si>
    <t>M57</t>
  </si>
  <si>
    <t>MP41</t>
  </si>
  <si>
    <t>KP61</t>
  </si>
  <si>
    <t>M105</t>
  </si>
  <si>
    <t>MP31</t>
  </si>
  <si>
    <t>M82</t>
  </si>
  <si>
    <t>MP50</t>
  </si>
  <si>
    <t>MP51</t>
  </si>
  <si>
    <t>KP47</t>
  </si>
  <si>
    <t>KP68</t>
  </si>
  <si>
    <t>KP52</t>
  </si>
  <si>
    <t>RML9</t>
  </si>
  <si>
    <t>OC109</t>
  </si>
  <si>
    <t>OC116</t>
  </si>
  <si>
    <t>OC117</t>
  </si>
  <si>
    <t>OC102</t>
  </si>
  <si>
    <t>M44</t>
  </si>
  <si>
    <t>KP48</t>
  </si>
  <si>
    <t>KP49</t>
  </si>
  <si>
    <t>KP50</t>
  </si>
  <si>
    <t>KP69</t>
  </si>
  <si>
    <t>KP4</t>
  </si>
  <si>
    <t>M88</t>
  </si>
  <si>
    <t>KP20</t>
  </si>
  <si>
    <t>OC107</t>
  </si>
  <si>
    <t>OC106</t>
  </si>
  <si>
    <t>OC118</t>
  </si>
  <si>
    <t>M95</t>
  </si>
  <si>
    <t>KP25</t>
  </si>
  <si>
    <t>MP34</t>
  </si>
  <si>
    <t>MP44</t>
  </si>
  <si>
    <t>KP41</t>
  </si>
  <si>
    <t>KP44</t>
  </si>
  <si>
    <t>M73</t>
  </si>
  <si>
    <t>M102</t>
  </si>
  <si>
    <t>KP5</t>
  </si>
  <si>
    <t>KP63</t>
  </si>
  <si>
    <t>KP64</t>
  </si>
  <si>
    <t>MP39</t>
  </si>
  <si>
    <t>KP43</t>
  </si>
  <si>
    <t>KP42</t>
  </si>
  <si>
    <t>OC108</t>
  </si>
  <si>
    <t>KP51</t>
  </si>
  <si>
    <t>NOTE_06</t>
  </si>
  <si>
    <t>LP Spread 18 obs. along the semester, Observation starting since November 2 to January 31.</t>
  </si>
  <si>
    <r>
      <t xml:space="preserve">LP Spread 10 obs. along the semester, Observation starting since December 26 to January 31. HD106515A binary system with similar components separation=  6.9 arcsec pos angle=  267 deg (from N to E) delta V =0.27 DO brightest (=eastern) component only; </t>
    </r>
    <r>
      <rPr>
        <sz val="12"/>
        <color rgb="FFFF0000"/>
        <rFont val="Calibri"/>
        <family val="2"/>
        <scheme val="minor"/>
      </rPr>
      <t>due the high possibility of contamination with bad seeing this sar shall be observed with seeingbetter that 1.5 arcsc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</si>
</sst>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000"/>
    <numFmt numFmtId="166" formatCode="h:mm;@"/>
    <numFmt numFmtId="167" formatCode="0.0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627">
    <xf numFmtId="164" fontId="0" fillId="0" borderId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  <xf numFmtId="164" fontId="3" fillId="0" borderId="0" applyNumberFormat="0" applyFill="0" applyBorder="0" applyAlignment="0" applyProtection="0">
      <alignment horizontal="center" vertical="center" wrapText="1"/>
    </xf>
    <xf numFmtId="164" fontId="4" fillId="0" borderId="0" applyNumberFormat="0" applyFill="0" applyBorder="0" applyAlignment="0" applyProtection="0">
      <alignment horizontal="center" vertical="center" wrapText="1"/>
    </xf>
  </cellStyleXfs>
  <cellXfs count="111">
    <xf numFmtId="164" fontId="0" fillId="0" borderId="0" xfId="0">
      <alignment horizontal="center" vertical="center" wrapText="1"/>
    </xf>
    <xf numFmtId="2" fontId="0" fillId="0" borderId="0" xfId="0" applyNumberFormat="1">
      <alignment horizontal="center" vertical="center" wrapText="1"/>
    </xf>
    <xf numFmtId="49" fontId="1" fillId="0" borderId="0" xfId="0" applyNumberFormat="1" applyFont="1">
      <alignment horizontal="center" vertical="center" wrapText="1"/>
    </xf>
    <xf numFmtId="165" fontId="1" fillId="0" borderId="0" xfId="0" applyNumberFormat="1" applyFont="1">
      <alignment horizontal="center" vertical="center" wrapText="1"/>
    </xf>
    <xf numFmtId="165" fontId="0" fillId="0" borderId="0" xfId="0" applyNumberFormat="1">
      <alignment horizontal="center" vertical="center" wrapText="1"/>
    </xf>
    <xf numFmtId="166" fontId="0" fillId="0" borderId="0" xfId="0" applyNumberFormat="1">
      <alignment horizontal="center" vertical="center" wrapText="1"/>
    </xf>
    <xf numFmtId="0" fontId="0" fillId="0" borderId="0" xfId="0" applyNumberFormat="1">
      <alignment horizontal="center" vertical="center" wrapText="1"/>
    </xf>
    <xf numFmtId="0" fontId="1" fillId="0" borderId="0" xfId="0" applyNumberFormat="1" applyFo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Font="1">
      <alignment horizontal="center" vertical="center" wrapText="1"/>
    </xf>
    <xf numFmtId="166" fontId="1" fillId="0" borderId="0" xfId="0" applyNumberFormat="1" applyFont="1">
      <alignment horizontal="center" vertical="center" wrapText="1"/>
    </xf>
    <xf numFmtId="1" fontId="1" fillId="0" borderId="0" xfId="0" applyNumberFormat="1" applyFo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7" fontId="0" fillId="0" borderId="0" xfId="0" applyNumberFormat="1">
      <alignment horizontal="center" vertical="center" wrapText="1"/>
    </xf>
    <xf numFmtId="166" fontId="5" fillId="0" borderId="0" xfId="0" applyNumberFormat="1" applyFo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>
      <alignment horizontal="center" vertical="center" wrapText="1"/>
    </xf>
    <xf numFmtId="0" fontId="0" fillId="0" borderId="0" xfId="0" applyNumberFormat="1" applyFill="1">
      <alignment horizontal="center" vertical="center" wrapText="1"/>
    </xf>
    <xf numFmtId="18" fontId="0" fillId="0" borderId="0" xfId="0" applyNumberFormat="1" applyFill="1">
      <alignment horizontal="center" vertical="center" wrapText="1"/>
    </xf>
    <xf numFmtId="164" fontId="0" fillId="0" borderId="0" xfId="0" applyFill="1">
      <alignment horizontal="center" vertical="center" wrapText="1"/>
    </xf>
    <xf numFmtId="164" fontId="0" fillId="0" borderId="0" xfId="0" applyFont="1" applyFill="1">
      <alignment horizontal="center" vertical="center" wrapText="1"/>
    </xf>
    <xf numFmtId="164" fontId="0" fillId="0" borderId="0" xfId="0" applyFill="1" applyAlignment="1"/>
    <xf numFmtId="164" fontId="5" fillId="0" borderId="0" xfId="0" applyFont="1" applyFill="1">
      <alignment horizontal="center" vertical="center" wrapText="1"/>
    </xf>
    <xf numFmtId="0" fontId="5" fillId="0" borderId="0" xfId="0" applyNumberFormat="1" applyFont="1" applyFill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5" fontId="0" fillId="0" borderId="0" xfId="0" applyNumberFormat="1" applyFill="1">
      <alignment horizontal="center" vertical="center" wrapText="1"/>
    </xf>
    <xf numFmtId="2" fontId="0" fillId="0" borderId="0" xfId="0" applyNumberFormat="1" applyFill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quotePrefix="1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quotePrefix="1" applyNumberFormat="1" applyFill="1" applyAlignment="1">
      <alignment horizontal="right"/>
    </xf>
    <xf numFmtId="49" fontId="0" fillId="0" borderId="0" xfId="0" quotePrefix="1" applyNumberFormat="1" applyFont="1" applyAlignment="1"/>
    <xf numFmtId="49" fontId="0" fillId="0" borderId="0" xfId="0" applyNumberFormat="1" applyFill="1">
      <alignment horizontal="center" vertical="center" wrapText="1"/>
    </xf>
    <xf numFmtId="49" fontId="0" fillId="0" borderId="0" xfId="0" applyNumberForma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/>
    <xf numFmtId="164" fontId="0" fillId="0" borderId="0" xfId="0" applyAlignment="1"/>
    <xf numFmtId="49" fontId="0" fillId="0" borderId="0" xfId="0" applyNumberFormat="1" applyAlignment="1"/>
    <xf numFmtId="0" fontId="5" fillId="0" borderId="0" xfId="0" applyNumberFormat="1" applyFont="1" applyAlignment="1"/>
    <xf numFmtId="49" fontId="5" fillId="0" borderId="0" xfId="0" applyNumberFormat="1" applyFont="1" applyAlignment="1"/>
    <xf numFmtId="164" fontId="0" fillId="0" borderId="0" xfId="0" applyAlignment="1">
      <alignment horizontal="right"/>
    </xf>
    <xf numFmtId="164" fontId="0" fillId="0" borderId="0" xfId="0" quotePrefix="1" applyAlignment="1">
      <alignment horizontal="right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wrapText="1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quotePrefix="1" applyNumberFormat="1" applyAlignment="1"/>
    <xf numFmtId="164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6" fontId="0" fillId="0" borderId="0" xfId="0" applyNumberFormat="1" applyFont="1" applyFill="1">
      <alignment horizontal="center" vertical="center" wrapText="1"/>
    </xf>
    <xf numFmtId="0" fontId="0" fillId="0" borderId="0" xfId="0" applyNumberFormat="1" applyFont="1" applyFill="1">
      <alignment horizontal="center" vertical="center" wrapText="1"/>
    </xf>
    <xf numFmtId="18" fontId="0" fillId="0" borderId="0" xfId="0" applyNumberFormat="1" applyFont="1" applyFill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2" borderId="0" xfId="0" applyFill="1">
      <alignment horizontal="center" vertical="center" wrapText="1"/>
    </xf>
    <xf numFmtId="15" fontId="5" fillId="0" borderId="0" xfId="0" applyNumberFormat="1" applyFont="1" applyAlignment="1">
      <alignment horizontal="center"/>
    </xf>
    <xf numFmtId="164" fontId="5" fillId="0" borderId="0" xfId="0" applyFont="1">
      <alignment horizontal="center" vertical="center" wrapText="1"/>
    </xf>
    <xf numFmtId="0" fontId="5" fillId="0" borderId="0" xfId="0" applyNumberFormat="1" applyFont="1">
      <alignment horizontal="center" vertical="center" wrapText="1"/>
    </xf>
    <xf numFmtId="15" fontId="5" fillId="0" borderId="0" xfId="0" applyNumberFormat="1" applyFont="1" applyAlignment="1">
      <alignment horizontal="center" vertical="center"/>
    </xf>
    <xf numFmtId="164" fontId="0" fillId="0" borderId="0" xfId="0" applyFill="1" applyAlignment="1">
      <alignment horizontal="right"/>
    </xf>
    <xf numFmtId="49" fontId="0" fillId="0" borderId="0" xfId="0" applyNumberFormat="1" applyFill="1" applyAlignment="1"/>
    <xf numFmtId="0" fontId="0" fillId="0" borderId="0" xfId="0" quotePrefix="1" applyNumberFormat="1" applyFill="1" applyAlignment="1"/>
    <xf numFmtId="49" fontId="0" fillId="0" borderId="0" xfId="0" quotePrefix="1" applyNumberFormat="1" applyFill="1" applyAlignment="1"/>
    <xf numFmtId="164" fontId="0" fillId="0" borderId="0" xfId="0" quotePrefix="1" applyFill="1" applyAlignment="1">
      <alignment horizontal="right"/>
    </xf>
    <xf numFmtId="0" fontId="5" fillId="0" borderId="0" xfId="0" applyNumberFormat="1" applyFont="1" applyFill="1" applyAlignment="1"/>
    <xf numFmtId="49" fontId="5" fillId="0" borderId="0" xfId="0" applyNumberFormat="1" applyFont="1" applyFill="1" applyAlignment="1"/>
    <xf numFmtId="47" fontId="0" fillId="0" borderId="0" xfId="0" applyNumberFormat="1" applyFill="1" applyAlignment="1">
      <alignment horizontal="right"/>
    </xf>
    <xf numFmtId="0" fontId="0" fillId="0" borderId="0" xfId="0" quotePrefix="1" applyNumberFormat="1" applyFill="1" applyAlignment="1">
      <alignment horizontal="center"/>
    </xf>
    <xf numFmtId="164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164" fontId="0" fillId="0" borderId="0" xfId="0" quotePrefix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quotePrefix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5" fontId="0" fillId="0" borderId="0" xfId="0" applyNumberFormat="1" applyAlignment="1">
      <alignment horizontal="center"/>
    </xf>
    <xf numFmtId="20" fontId="0" fillId="0" borderId="0" xfId="0" applyNumberFormat="1" applyAlignment="1"/>
    <xf numFmtId="1" fontId="0" fillId="0" borderId="0" xfId="0" applyNumberForma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4" fontId="0" fillId="0" borderId="0" xfId="0" applyAlignment="1">
      <alignment wrapText="1"/>
    </xf>
    <xf numFmtId="164" fontId="1" fillId="0" borderId="0" xfId="0" applyFont="1" applyFill="1">
      <alignment horizontal="center" vertical="center" wrapText="1"/>
    </xf>
    <xf numFmtId="164" fontId="9" fillId="0" borderId="0" xfId="0" applyFont="1">
      <alignment horizontal="center" vertical="center" wrapText="1"/>
    </xf>
    <xf numFmtId="166" fontId="9" fillId="0" borderId="0" xfId="0" applyNumberFormat="1" applyFont="1">
      <alignment horizontal="center" vertical="center" wrapText="1"/>
    </xf>
    <xf numFmtId="0" fontId="9" fillId="0" borderId="0" xfId="0" applyNumberFormat="1" applyFont="1">
      <alignment horizontal="center" vertical="center" wrapText="1"/>
    </xf>
    <xf numFmtId="164" fontId="5" fillId="0" borderId="0" xfId="0" applyFont="1" applyAlignment="1">
      <alignment horizontal="center" vertical="center"/>
    </xf>
    <xf numFmtId="18" fontId="5" fillId="0" borderId="0" xfId="0" applyNumberFormat="1" applyFont="1">
      <alignment horizontal="center" vertical="center" wrapText="1"/>
    </xf>
    <xf numFmtId="164" fontId="1" fillId="3" borderId="0" xfId="0" applyFont="1" applyFill="1">
      <alignment horizontal="center" vertical="center" wrapText="1"/>
    </xf>
    <xf numFmtId="164" fontId="5" fillId="3" borderId="0" xfId="0" applyFont="1" applyFill="1" applyAlignment="1">
      <alignment horizontal="center" vertical="center"/>
    </xf>
    <xf numFmtId="164" fontId="5" fillId="3" borderId="0" xfId="0" applyFont="1" applyFill="1">
      <alignment horizontal="center" vertical="center" wrapText="1"/>
    </xf>
    <xf numFmtId="164" fontId="0" fillId="3" borderId="0" xfId="0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0" fillId="3" borderId="0" xfId="0" applyFont="1" applyFill="1">
      <alignment horizontal="center" vertical="center" wrapText="1"/>
    </xf>
    <xf numFmtId="164" fontId="0" fillId="3" borderId="0" xfId="0" applyFill="1">
      <alignment horizontal="center" vertical="center" wrapText="1"/>
    </xf>
  </cellXfs>
  <cellStyles count="6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92468</xdr:colOff>
      <xdr:row>9</xdr:row>
      <xdr:rowOff>152400</xdr:rowOff>
    </xdr:to>
    <xdr:pic>
      <xdr:nvPicPr>
        <xdr:cNvPr id="2" name="logo_gaps_color_p.gif" descr="movie::file://localhost/Users/riccardoclaudi/Dropbox/gaps/visual/logo_gaps_color_p.gif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70768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16"/>
  <sheetViews>
    <sheetView workbookViewId="0">
      <selection activeCell="D16" sqref="D16"/>
    </sheetView>
  </sheetViews>
  <sheetFormatPr baseColWidth="10" defaultRowHeight="15" x14ac:dyDescent="0"/>
  <cols>
    <col min="1" max="1" width="11.5" bestFit="1" customWidth="1"/>
  </cols>
  <sheetData>
    <row r="13" spans="1:3" ht="45">
      <c r="A13" t="s">
        <v>51</v>
      </c>
      <c r="C13" t="s">
        <v>54</v>
      </c>
    </row>
    <row r="16" spans="1:3">
      <c r="A16">
        <v>41382</v>
      </c>
      <c r="B16" t="s">
        <v>46</v>
      </c>
      <c r="C16" t="s">
        <v>52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sheetData>
    <row r="1" spans="1:20">
      <c r="A1" s="10" t="s">
        <v>43</v>
      </c>
      <c r="B1" s="8" t="s">
        <v>7</v>
      </c>
      <c r="C1" s="8" t="s">
        <v>13</v>
      </c>
      <c r="D1" s="8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59"/>
      <c r="C2" s="71"/>
      <c r="D2" s="72"/>
      <c r="E2" s="19">
        <f>'Summary APRIL 2013'!M8</f>
        <v>0.84861111111111109</v>
      </c>
      <c r="F2" s="60">
        <f t="shared" ref="F2:F34" si="0">TIME(S2,T2,0)</f>
        <v>0.86249999999999993</v>
      </c>
      <c r="G2" s="61">
        <v>900</v>
      </c>
      <c r="H2" s="61">
        <v>300</v>
      </c>
      <c r="I2" s="62">
        <f t="shared" ref="I2:I34" si="1">TIME(HOUR(E2),MINUTE(E2)+G2/120,0)</f>
        <v>0.8534722222222223</v>
      </c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34" si="2">HOUR(E2)+(MINUTE(E2)+(G2+H2)/60)/60</f>
        <v>20.7</v>
      </c>
      <c r="S2" s="61">
        <f t="shared" ref="S2:S34" si="3">INT(R2)</f>
        <v>20</v>
      </c>
      <c r="T2" s="61">
        <f t="shared" ref="T2:T34" si="4">ROUND(((R2-S2)*60),0)</f>
        <v>42</v>
      </c>
    </row>
    <row r="3" spans="1:20" s="23" customFormat="1">
      <c r="A3" s="24"/>
      <c r="B3" s="25"/>
      <c r="C3" s="70"/>
      <c r="D3" s="70"/>
      <c r="E3" s="20">
        <f t="shared" ref="E3:E34" si="5">F2</f>
        <v>0.86249999999999993</v>
      </c>
      <c r="F3" s="20">
        <f t="shared" si="0"/>
        <v>0.87638888888888899</v>
      </c>
      <c r="G3" s="21">
        <v>900</v>
      </c>
      <c r="H3" s="21">
        <v>300</v>
      </c>
      <c r="I3" s="22">
        <f t="shared" si="1"/>
        <v>0.86736111111111114</v>
      </c>
      <c r="K3" s="21">
        <f t="shared" ref="K3:K34" si="6">IF(MID(A3,1,2)="RM",G3+H3,0)</f>
        <v>0</v>
      </c>
      <c r="L3" s="21">
        <f t="shared" ref="L3:L34" si="7">IF(MID(A3,1,2)="MP",0,IF(MID(A3,1,1)="M",G3+H3,0))</f>
        <v>0</v>
      </c>
      <c r="M3" s="21">
        <f t="shared" ref="M3:M34" si="8">IF(MID(A3,1,2)="KP",G3+H3,0)</f>
        <v>0</v>
      </c>
      <c r="N3" s="21">
        <f t="shared" ref="N3:N34" si="9">IF(MID(A3,1,2)="MP",G3+H3,0)</f>
        <v>0</v>
      </c>
      <c r="O3" s="21">
        <f t="shared" ref="O3:O34" si="10">IF(MID(A3,1,2)="OC",G3+H3,0)</f>
        <v>0</v>
      </c>
      <c r="P3" s="21">
        <f t="shared" ref="P3:P34" si="11">IF(MID(A3,1,2)="AS",G3+H3,0)</f>
        <v>0</v>
      </c>
      <c r="Q3" s="21">
        <f t="shared" ref="Q3:Q34" si="12">IF(MID(A3,1,2)="IP",G3+H3,0)</f>
        <v>0</v>
      </c>
      <c r="R3" s="21">
        <f t="shared" si="2"/>
        <v>21.033333333333335</v>
      </c>
      <c r="S3" s="21">
        <f t="shared" si="3"/>
        <v>21</v>
      </c>
      <c r="T3" s="21">
        <f t="shared" si="4"/>
        <v>2</v>
      </c>
    </row>
    <row r="4" spans="1:20" s="23" customFormat="1">
      <c r="B4" s="25"/>
      <c r="C4" s="71"/>
      <c r="D4" s="72"/>
      <c r="E4" s="20">
        <f t="shared" si="5"/>
        <v>0.87638888888888899</v>
      </c>
      <c r="F4" s="20">
        <f t="shared" si="0"/>
        <v>0.89027777777777783</v>
      </c>
      <c r="G4" s="21">
        <v>900</v>
      </c>
      <c r="H4" s="21">
        <v>300</v>
      </c>
      <c r="I4" s="22">
        <f t="shared" si="1"/>
        <v>0.88124999999999998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21.366666666666667</v>
      </c>
      <c r="S4" s="21">
        <f t="shared" si="3"/>
        <v>21</v>
      </c>
      <c r="T4" s="21">
        <f t="shared" si="4"/>
        <v>22</v>
      </c>
    </row>
    <row r="5" spans="1:20" s="23" customFormat="1">
      <c r="B5" s="25"/>
      <c r="C5" s="70"/>
      <c r="D5" s="70"/>
      <c r="E5" s="20">
        <f t="shared" si="5"/>
        <v>0.89027777777777783</v>
      </c>
      <c r="F5" s="20">
        <f t="shared" si="0"/>
        <v>0.90416666666666667</v>
      </c>
      <c r="G5" s="21">
        <v>900</v>
      </c>
      <c r="H5" s="21">
        <v>300</v>
      </c>
      <c r="I5" s="22">
        <f t="shared" si="1"/>
        <v>0.89513888888888893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21.7</v>
      </c>
      <c r="S5" s="21">
        <f t="shared" si="3"/>
        <v>21</v>
      </c>
      <c r="T5" s="21">
        <f t="shared" si="4"/>
        <v>42</v>
      </c>
    </row>
    <row r="6" spans="1:20" s="23" customFormat="1">
      <c r="B6" s="25"/>
      <c r="C6" s="71"/>
      <c r="D6" s="73"/>
      <c r="E6" s="20">
        <f t="shared" si="5"/>
        <v>0.90416666666666667</v>
      </c>
      <c r="F6" s="20">
        <f t="shared" si="0"/>
        <v>0.9145833333333333</v>
      </c>
      <c r="G6" s="21">
        <v>600</v>
      </c>
      <c r="H6" s="21">
        <v>300</v>
      </c>
      <c r="I6" s="22">
        <f t="shared" si="1"/>
        <v>0.90763888888888899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21.95</v>
      </c>
      <c r="S6" s="21">
        <f t="shared" si="3"/>
        <v>21</v>
      </c>
      <c r="T6" s="21">
        <f t="shared" si="4"/>
        <v>57</v>
      </c>
    </row>
    <row r="7" spans="1:20" s="23" customFormat="1">
      <c r="B7" s="25"/>
      <c r="C7" s="71"/>
      <c r="D7" s="72"/>
      <c r="E7" s="20">
        <f t="shared" si="5"/>
        <v>0.9145833333333333</v>
      </c>
      <c r="F7" s="20">
        <f t="shared" si="0"/>
        <v>0.92847222222222225</v>
      </c>
      <c r="G7" s="21">
        <v>900</v>
      </c>
      <c r="H7" s="21">
        <v>300</v>
      </c>
      <c r="I7" s="22">
        <f t="shared" si="1"/>
        <v>0.9194444444444444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22.283333333333335</v>
      </c>
      <c r="S7" s="21">
        <f t="shared" si="3"/>
        <v>22</v>
      </c>
      <c r="T7" s="21">
        <f t="shared" si="4"/>
        <v>17</v>
      </c>
    </row>
    <row r="8" spans="1:20" s="23" customFormat="1">
      <c r="B8" s="25"/>
      <c r="C8" s="71"/>
      <c r="D8" s="73"/>
      <c r="E8" s="20">
        <f t="shared" si="5"/>
        <v>0.92847222222222225</v>
      </c>
      <c r="F8" s="20">
        <f t="shared" si="0"/>
        <v>0.94236111111111109</v>
      </c>
      <c r="G8" s="21">
        <v>900</v>
      </c>
      <c r="H8" s="21">
        <v>300</v>
      </c>
      <c r="I8" s="22">
        <f t="shared" si="1"/>
        <v>0.93333333333333324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22.616666666666667</v>
      </c>
      <c r="S8" s="21">
        <f t="shared" si="3"/>
        <v>22</v>
      </c>
      <c r="T8" s="21">
        <f t="shared" si="4"/>
        <v>37</v>
      </c>
    </row>
    <row r="9" spans="1:20" s="23" customFormat="1">
      <c r="B9" s="25"/>
      <c r="C9" s="71"/>
      <c r="D9" s="72"/>
      <c r="E9" s="20">
        <f t="shared" si="5"/>
        <v>0.94236111111111109</v>
      </c>
      <c r="F9" s="20">
        <f t="shared" si="0"/>
        <v>0.95624999999999993</v>
      </c>
      <c r="G9" s="21">
        <v>900</v>
      </c>
      <c r="H9" s="21">
        <v>300</v>
      </c>
      <c r="I9" s="22">
        <f t="shared" si="1"/>
        <v>0.9472222222222223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22.95</v>
      </c>
      <c r="S9" s="21">
        <f t="shared" si="3"/>
        <v>22</v>
      </c>
      <c r="T9" s="21">
        <f t="shared" si="4"/>
        <v>57</v>
      </c>
    </row>
    <row r="10" spans="1:20" s="23" customFormat="1">
      <c r="B10" s="25"/>
      <c r="C10" s="25"/>
      <c r="D10" s="25"/>
      <c r="E10" s="20">
        <f t="shared" si="5"/>
        <v>0.95624999999999993</v>
      </c>
      <c r="F10" s="20">
        <f t="shared" si="0"/>
        <v>0.97013888888888899</v>
      </c>
      <c r="G10" s="21">
        <v>900</v>
      </c>
      <c r="H10" s="21">
        <v>300</v>
      </c>
      <c r="I10" s="22">
        <f t="shared" si="1"/>
        <v>0.96111111111111114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23.283333333333335</v>
      </c>
      <c r="S10" s="21">
        <f t="shared" si="3"/>
        <v>23</v>
      </c>
      <c r="T10" s="21">
        <f t="shared" si="4"/>
        <v>17</v>
      </c>
    </row>
    <row r="11" spans="1:20" s="23" customFormat="1">
      <c r="B11" s="25"/>
      <c r="C11" s="71"/>
      <c r="D11" s="73"/>
      <c r="E11" s="20">
        <f t="shared" si="5"/>
        <v>0.97013888888888899</v>
      </c>
      <c r="F11" s="20">
        <f t="shared" si="0"/>
        <v>0.98055555555555562</v>
      </c>
      <c r="G11" s="21">
        <v>600</v>
      </c>
      <c r="H11" s="21">
        <v>300</v>
      </c>
      <c r="I11" s="22">
        <f t="shared" si="1"/>
        <v>0.97361111111111109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23.533333333333335</v>
      </c>
      <c r="S11" s="21">
        <f t="shared" si="3"/>
        <v>23</v>
      </c>
      <c r="T11" s="21">
        <f t="shared" si="4"/>
        <v>32</v>
      </c>
    </row>
    <row r="12" spans="1:20" s="23" customFormat="1">
      <c r="B12" s="25"/>
      <c r="C12" s="25"/>
      <c r="D12" s="25"/>
      <c r="E12" s="20">
        <f t="shared" si="5"/>
        <v>0.98055555555555562</v>
      </c>
      <c r="F12" s="20">
        <f t="shared" si="0"/>
        <v>0.99444444444444446</v>
      </c>
      <c r="G12" s="21">
        <v>900</v>
      </c>
      <c r="H12" s="21">
        <v>300</v>
      </c>
      <c r="I12" s="22">
        <f t="shared" si="1"/>
        <v>0.98541666666666661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23.866666666666667</v>
      </c>
      <c r="S12" s="21">
        <f t="shared" si="3"/>
        <v>23</v>
      </c>
      <c r="T12" s="21">
        <f t="shared" si="4"/>
        <v>52</v>
      </c>
    </row>
    <row r="13" spans="1:20" s="23" customFormat="1">
      <c r="B13" s="25"/>
      <c r="C13" s="25"/>
      <c r="D13" s="25"/>
      <c r="E13" s="20">
        <f t="shared" si="5"/>
        <v>0.99444444444444446</v>
      </c>
      <c r="F13" s="20">
        <f t="shared" si="0"/>
        <v>8.3333333333333037E-3</v>
      </c>
      <c r="G13" s="21">
        <v>900</v>
      </c>
      <c r="H13" s="21">
        <v>300</v>
      </c>
      <c r="I13" s="22">
        <f t="shared" si="1"/>
        <v>0.99930555555555556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24.2</v>
      </c>
      <c r="S13" s="21">
        <f t="shared" si="3"/>
        <v>24</v>
      </c>
      <c r="T13" s="21">
        <f t="shared" si="4"/>
        <v>12</v>
      </c>
    </row>
    <row r="14" spans="1:20" s="23" customFormat="1">
      <c r="B14" s="25"/>
      <c r="C14" s="25"/>
      <c r="D14" s="25"/>
      <c r="E14" s="20">
        <f t="shared" si="5"/>
        <v>8.3333333333333037E-3</v>
      </c>
      <c r="F14" s="20">
        <f t="shared" si="0"/>
        <v>2.2222222222222223E-2</v>
      </c>
      <c r="G14" s="21">
        <v>900</v>
      </c>
      <c r="H14" s="21">
        <v>300</v>
      </c>
      <c r="I14" s="22">
        <f t="shared" si="1"/>
        <v>1.3194444444444444E-2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0.53333333333333333</v>
      </c>
      <c r="S14" s="21">
        <f t="shared" si="3"/>
        <v>0</v>
      </c>
      <c r="T14" s="21">
        <f t="shared" si="4"/>
        <v>32</v>
      </c>
    </row>
    <row r="15" spans="1:20" s="23" customFormat="1">
      <c r="B15" s="25"/>
      <c r="C15" s="25"/>
      <c r="D15" s="25"/>
      <c r="E15" s="20">
        <f t="shared" si="5"/>
        <v>2.2222222222222223E-2</v>
      </c>
      <c r="F15" s="20">
        <f t="shared" si="0"/>
        <v>3.6111111111111115E-2</v>
      </c>
      <c r="G15" s="21">
        <v>900</v>
      </c>
      <c r="H15" s="21">
        <v>300</v>
      </c>
      <c r="I15" s="22">
        <f t="shared" si="1"/>
        <v>2.7083333333333334E-2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N15" s="21">
        <f t="shared" si="9"/>
        <v>0</v>
      </c>
      <c r="O15" s="21">
        <f t="shared" si="10"/>
        <v>0</v>
      </c>
      <c r="P15" s="21">
        <f t="shared" si="11"/>
        <v>0</v>
      </c>
      <c r="Q15" s="21">
        <f t="shared" si="12"/>
        <v>0</v>
      </c>
      <c r="R15" s="21">
        <f t="shared" si="2"/>
        <v>0.8666666666666667</v>
      </c>
      <c r="S15" s="21">
        <f t="shared" si="3"/>
        <v>0</v>
      </c>
      <c r="T15" s="21">
        <f t="shared" si="4"/>
        <v>52</v>
      </c>
    </row>
    <row r="16" spans="1:20" s="23" customFormat="1">
      <c r="B16" s="25"/>
      <c r="C16" s="71"/>
      <c r="D16" s="73"/>
      <c r="E16" s="20">
        <f t="shared" si="5"/>
        <v>3.6111111111111115E-2</v>
      </c>
      <c r="F16" s="20">
        <f t="shared" si="0"/>
        <v>4.6527777777777779E-2</v>
      </c>
      <c r="G16" s="21">
        <v>600</v>
      </c>
      <c r="H16" s="21">
        <v>300</v>
      </c>
      <c r="I16" s="22">
        <f t="shared" si="1"/>
        <v>3.9583333333333331E-2</v>
      </c>
      <c r="K16" s="21">
        <f t="shared" si="6"/>
        <v>0</v>
      </c>
      <c r="L16" s="21">
        <f t="shared" si="7"/>
        <v>0</v>
      </c>
      <c r="M16" s="21">
        <f t="shared" si="8"/>
        <v>0</v>
      </c>
      <c r="N16" s="21">
        <f t="shared" si="9"/>
        <v>0</v>
      </c>
      <c r="O16" s="21">
        <f t="shared" si="10"/>
        <v>0</v>
      </c>
      <c r="P16" s="21">
        <f t="shared" si="11"/>
        <v>0</v>
      </c>
      <c r="Q16" s="21">
        <f t="shared" si="12"/>
        <v>0</v>
      </c>
      <c r="R16" s="21">
        <f t="shared" si="2"/>
        <v>1.1166666666666667</v>
      </c>
      <c r="S16" s="21">
        <f t="shared" si="3"/>
        <v>1</v>
      </c>
      <c r="T16" s="21">
        <f t="shared" si="4"/>
        <v>7</v>
      </c>
    </row>
    <row r="17" spans="2:20" s="23" customFormat="1">
      <c r="B17" s="25"/>
      <c r="C17" s="25"/>
      <c r="D17" s="25"/>
      <c r="E17" s="20">
        <f t="shared" si="5"/>
        <v>4.6527777777777779E-2</v>
      </c>
      <c r="F17" s="20">
        <f t="shared" si="0"/>
        <v>6.0416666666666667E-2</v>
      </c>
      <c r="G17" s="21">
        <v>900</v>
      </c>
      <c r="H17" s="21">
        <v>300</v>
      </c>
      <c r="I17" s="22">
        <f t="shared" si="1"/>
        <v>5.1388888888888894E-2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1.45</v>
      </c>
      <c r="S17" s="21">
        <f t="shared" si="3"/>
        <v>1</v>
      </c>
      <c r="T17" s="21">
        <f t="shared" si="4"/>
        <v>27</v>
      </c>
    </row>
    <row r="18" spans="2:20" s="23" customFormat="1">
      <c r="B18" s="25"/>
      <c r="C18" s="70"/>
      <c r="D18" s="70"/>
      <c r="E18" s="20">
        <f t="shared" si="5"/>
        <v>6.0416666666666667E-2</v>
      </c>
      <c r="F18" s="20">
        <f t="shared" si="0"/>
        <v>7.4305555555555555E-2</v>
      </c>
      <c r="G18" s="21">
        <v>900</v>
      </c>
      <c r="H18" s="21">
        <v>300</v>
      </c>
      <c r="I18" s="22">
        <f t="shared" si="1"/>
        <v>6.5277777777777782E-2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1.7833333333333332</v>
      </c>
      <c r="S18" s="21">
        <f t="shared" si="3"/>
        <v>1</v>
      </c>
      <c r="T18" s="21">
        <f t="shared" si="4"/>
        <v>47</v>
      </c>
    </row>
    <row r="19" spans="2:20" s="23" customFormat="1">
      <c r="B19" s="25"/>
      <c r="C19" s="71"/>
      <c r="D19" s="73"/>
      <c r="E19" s="20">
        <f t="shared" si="5"/>
        <v>7.4305555555555555E-2</v>
      </c>
      <c r="F19" s="20">
        <f t="shared" si="0"/>
        <v>8.819444444444445E-2</v>
      </c>
      <c r="G19" s="21">
        <v>900</v>
      </c>
      <c r="H19" s="21">
        <v>300</v>
      </c>
      <c r="I19" s="22">
        <f t="shared" si="1"/>
        <v>7.9166666666666663E-2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N19" s="21">
        <f t="shared" si="9"/>
        <v>0</v>
      </c>
      <c r="O19" s="21">
        <f t="shared" si="10"/>
        <v>0</v>
      </c>
      <c r="P19" s="21">
        <f t="shared" si="11"/>
        <v>0</v>
      </c>
      <c r="Q19" s="21">
        <f t="shared" si="12"/>
        <v>0</v>
      </c>
      <c r="R19" s="21">
        <f t="shared" si="2"/>
        <v>2.1166666666666667</v>
      </c>
      <c r="S19" s="21">
        <f t="shared" si="3"/>
        <v>2</v>
      </c>
      <c r="T19" s="21">
        <f t="shared" si="4"/>
        <v>7</v>
      </c>
    </row>
    <row r="20" spans="2:20" s="23" customFormat="1">
      <c r="B20" s="25"/>
      <c r="C20" s="70"/>
      <c r="D20" s="74"/>
      <c r="E20" s="20">
        <f t="shared" si="5"/>
        <v>8.819444444444445E-2</v>
      </c>
      <c r="F20" s="20">
        <f t="shared" si="0"/>
        <v>0.10208333333333335</v>
      </c>
      <c r="G20" s="21">
        <v>900</v>
      </c>
      <c r="H20" s="21">
        <v>300</v>
      </c>
      <c r="I20" s="22">
        <f t="shared" si="1"/>
        <v>9.3055555555555558E-2</v>
      </c>
      <c r="K20" s="21">
        <f t="shared" si="6"/>
        <v>0</v>
      </c>
      <c r="L20" s="21">
        <f t="shared" si="7"/>
        <v>0</v>
      </c>
      <c r="M20" s="21">
        <f t="shared" si="8"/>
        <v>0</v>
      </c>
      <c r="N20" s="21">
        <f t="shared" si="9"/>
        <v>0</v>
      </c>
      <c r="O20" s="21">
        <f t="shared" si="10"/>
        <v>0</v>
      </c>
      <c r="P20" s="21">
        <f t="shared" si="11"/>
        <v>0</v>
      </c>
      <c r="Q20" s="21">
        <f t="shared" si="12"/>
        <v>0</v>
      </c>
      <c r="R20" s="21">
        <f t="shared" si="2"/>
        <v>2.4500000000000002</v>
      </c>
      <c r="S20" s="21">
        <f t="shared" si="3"/>
        <v>2</v>
      </c>
      <c r="T20" s="21">
        <f t="shared" si="4"/>
        <v>27</v>
      </c>
    </row>
    <row r="21" spans="2:20" s="23" customFormat="1">
      <c r="B21" s="25"/>
      <c r="C21" s="70"/>
      <c r="D21" s="74"/>
      <c r="E21" s="20">
        <f t="shared" si="5"/>
        <v>0.10208333333333335</v>
      </c>
      <c r="F21" s="20">
        <f t="shared" si="0"/>
        <v>0.11597222222222221</v>
      </c>
      <c r="G21" s="21">
        <v>900</v>
      </c>
      <c r="H21" s="21">
        <v>300</v>
      </c>
      <c r="I21" s="22">
        <f t="shared" si="1"/>
        <v>0.10694444444444444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N21" s="21">
        <f t="shared" si="9"/>
        <v>0</v>
      </c>
      <c r="O21" s="21">
        <f t="shared" si="10"/>
        <v>0</v>
      </c>
      <c r="P21" s="21">
        <f t="shared" si="11"/>
        <v>0</v>
      </c>
      <c r="Q21" s="21">
        <f t="shared" si="12"/>
        <v>0</v>
      </c>
      <c r="R21" s="21">
        <f t="shared" si="2"/>
        <v>2.7833333333333332</v>
      </c>
      <c r="S21" s="21">
        <f t="shared" si="3"/>
        <v>2</v>
      </c>
      <c r="T21" s="21">
        <f t="shared" si="4"/>
        <v>47</v>
      </c>
    </row>
    <row r="22" spans="2:20" s="23" customFormat="1">
      <c r="B22" s="25"/>
      <c r="C22" s="70"/>
      <c r="D22" s="74"/>
      <c r="E22" s="20">
        <f t="shared" si="5"/>
        <v>0.11597222222222221</v>
      </c>
      <c r="F22" s="20">
        <f t="shared" si="0"/>
        <v>0.12986111111111112</v>
      </c>
      <c r="G22" s="21">
        <v>900</v>
      </c>
      <c r="H22" s="21">
        <v>300</v>
      </c>
      <c r="I22" s="22">
        <f t="shared" si="1"/>
        <v>0.12083333333333333</v>
      </c>
      <c r="K22" s="21">
        <f t="shared" si="6"/>
        <v>0</v>
      </c>
      <c r="L22" s="21">
        <f t="shared" si="7"/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2"/>
        <v>3.1166666666666667</v>
      </c>
      <c r="S22" s="21">
        <f t="shared" si="3"/>
        <v>3</v>
      </c>
      <c r="T22" s="21">
        <f t="shared" si="4"/>
        <v>7</v>
      </c>
    </row>
    <row r="23" spans="2:20" s="23" customFormat="1">
      <c r="B23" s="25"/>
      <c r="C23" s="70"/>
      <c r="D23" s="74"/>
      <c r="E23" s="20">
        <f t="shared" si="5"/>
        <v>0.12986111111111112</v>
      </c>
      <c r="F23" s="20">
        <f t="shared" si="0"/>
        <v>0.14375000000000002</v>
      </c>
      <c r="G23" s="21">
        <v>900</v>
      </c>
      <c r="H23" s="21">
        <v>300</v>
      </c>
      <c r="I23" s="22">
        <f t="shared" si="1"/>
        <v>0.13472222222222222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2"/>
        <v>3.45</v>
      </c>
      <c r="S23" s="21">
        <f t="shared" si="3"/>
        <v>3</v>
      </c>
      <c r="T23" s="21">
        <f t="shared" si="4"/>
        <v>27</v>
      </c>
    </row>
    <row r="24" spans="2:20" s="23" customFormat="1">
      <c r="B24" s="25"/>
      <c r="C24" s="70"/>
      <c r="D24" s="74"/>
      <c r="E24" s="20">
        <f t="shared" si="5"/>
        <v>0.14375000000000002</v>
      </c>
      <c r="F24" s="20">
        <f t="shared" si="0"/>
        <v>0.15763888888888888</v>
      </c>
      <c r="G24" s="21">
        <v>900</v>
      </c>
      <c r="H24" s="21">
        <v>300</v>
      </c>
      <c r="I24" s="22">
        <f t="shared" si="1"/>
        <v>0.14861111111111111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2"/>
        <v>3.7833333333333332</v>
      </c>
      <c r="S24" s="21">
        <f t="shared" si="3"/>
        <v>3</v>
      </c>
      <c r="T24" s="21">
        <f t="shared" si="4"/>
        <v>47</v>
      </c>
    </row>
    <row r="25" spans="2:20" s="23" customFormat="1">
      <c r="B25" s="25"/>
      <c r="C25" s="70"/>
      <c r="D25" s="74"/>
      <c r="E25" s="20">
        <f t="shared" si="5"/>
        <v>0.15763888888888888</v>
      </c>
      <c r="F25" s="20">
        <f t="shared" si="0"/>
        <v>0.17152777777777775</v>
      </c>
      <c r="G25" s="21">
        <v>900</v>
      </c>
      <c r="H25" s="21">
        <v>300</v>
      </c>
      <c r="I25" s="22">
        <f t="shared" si="1"/>
        <v>0.16250000000000001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2"/>
        <v>4.1166666666666671</v>
      </c>
      <c r="S25" s="21">
        <f t="shared" si="3"/>
        <v>4</v>
      </c>
      <c r="T25" s="21">
        <f t="shared" si="4"/>
        <v>7</v>
      </c>
    </row>
    <row r="26" spans="2:20" s="23" customFormat="1">
      <c r="B26" s="25"/>
      <c r="C26" s="71"/>
      <c r="D26" s="73"/>
      <c r="E26" s="20">
        <f t="shared" si="5"/>
        <v>0.17152777777777775</v>
      </c>
      <c r="F26" s="20">
        <f t="shared" si="0"/>
        <v>0.18541666666666667</v>
      </c>
      <c r="G26" s="21">
        <v>900</v>
      </c>
      <c r="H26" s="21">
        <v>300</v>
      </c>
      <c r="I26" s="22">
        <f t="shared" si="1"/>
        <v>0.1763888888888889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2"/>
        <v>4.45</v>
      </c>
      <c r="S26" s="21">
        <f t="shared" si="3"/>
        <v>4</v>
      </c>
      <c r="T26" s="21">
        <f t="shared" si="4"/>
        <v>27</v>
      </c>
    </row>
    <row r="27" spans="2:20" s="23" customFormat="1">
      <c r="B27" s="25"/>
      <c r="C27" s="77"/>
      <c r="D27" s="70"/>
      <c r="E27" s="20">
        <f t="shared" si="5"/>
        <v>0.18541666666666667</v>
      </c>
      <c r="F27" s="20">
        <f t="shared" si="0"/>
        <v>0.19930555555555554</v>
      </c>
      <c r="G27" s="21">
        <v>900</v>
      </c>
      <c r="H27" s="21">
        <v>300</v>
      </c>
      <c r="I27" s="22">
        <f t="shared" si="1"/>
        <v>0.19027777777777777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2"/>
        <v>4.7833333333333332</v>
      </c>
      <c r="S27" s="21">
        <f t="shared" si="3"/>
        <v>4</v>
      </c>
      <c r="T27" s="21">
        <f t="shared" si="4"/>
        <v>47</v>
      </c>
    </row>
    <row r="28" spans="2:20" s="23" customFormat="1">
      <c r="B28" s="25"/>
      <c r="C28" s="77"/>
      <c r="D28" s="70"/>
      <c r="E28" s="20">
        <f t="shared" si="5"/>
        <v>0.19930555555555554</v>
      </c>
      <c r="F28" s="20">
        <f t="shared" si="0"/>
        <v>0.21319444444444444</v>
      </c>
      <c r="G28" s="21">
        <v>900</v>
      </c>
      <c r="H28" s="21">
        <v>300</v>
      </c>
      <c r="I28" s="22">
        <f t="shared" si="1"/>
        <v>0.20416666666666669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2"/>
        <v>5.1166666666666671</v>
      </c>
      <c r="S28" s="21">
        <f t="shared" si="3"/>
        <v>5</v>
      </c>
      <c r="T28" s="21">
        <f t="shared" si="4"/>
        <v>7</v>
      </c>
    </row>
    <row r="29" spans="2:20" s="23" customFormat="1">
      <c r="B29" s="25"/>
      <c r="C29" s="71"/>
      <c r="D29" s="73"/>
      <c r="E29" s="20">
        <f t="shared" si="5"/>
        <v>0.21319444444444444</v>
      </c>
      <c r="F29" s="20">
        <f t="shared" si="0"/>
        <v>0.22708333333333333</v>
      </c>
      <c r="G29" s="21">
        <v>900</v>
      </c>
      <c r="H29" s="21">
        <v>300</v>
      </c>
      <c r="I29" s="22">
        <f t="shared" si="1"/>
        <v>0.21805555555555556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2"/>
        <v>5.45</v>
      </c>
      <c r="S29" s="21">
        <f t="shared" si="3"/>
        <v>5</v>
      </c>
      <c r="T29" s="21">
        <f t="shared" si="4"/>
        <v>27</v>
      </c>
    </row>
    <row r="30" spans="2:20" s="23" customFormat="1">
      <c r="B30" s="25"/>
      <c r="C30" s="71"/>
      <c r="D30" s="73"/>
      <c r="E30" s="20">
        <f t="shared" si="5"/>
        <v>0.22708333333333333</v>
      </c>
      <c r="F30" s="20">
        <f t="shared" si="0"/>
        <v>0.24097222222222223</v>
      </c>
      <c r="G30" s="21">
        <v>900</v>
      </c>
      <c r="H30" s="21">
        <v>300</v>
      </c>
      <c r="I30" s="22">
        <f t="shared" si="1"/>
        <v>0.23194444444444443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2"/>
        <v>5.7833333333333332</v>
      </c>
      <c r="S30" s="21">
        <f t="shared" si="3"/>
        <v>5</v>
      </c>
      <c r="T30" s="21">
        <f t="shared" si="4"/>
        <v>47</v>
      </c>
    </row>
    <row r="31" spans="2:20" s="23" customFormat="1">
      <c r="B31" s="25"/>
      <c r="C31" s="71"/>
      <c r="D31" s="73"/>
      <c r="E31" s="20">
        <f t="shared" si="5"/>
        <v>0.24097222222222223</v>
      </c>
      <c r="F31" s="20">
        <f t="shared" si="0"/>
        <v>0.25138888888888888</v>
      </c>
      <c r="G31" s="21">
        <v>600</v>
      </c>
      <c r="H31" s="21">
        <v>300</v>
      </c>
      <c r="I31" s="22">
        <f t="shared" si="1"/>
        <v>0.24444444444444446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si="2"/>
        <v>6.0333333333333332</v>
      </c>
      <c r="S31" s="21">
        <f t="shared" si="3"/>
        <v>6</v>
      </c>
      <c r="T31" s="21">
        <f t="shared" si="4"/>
        <v>2</v>
      </c>
    </row>
    <row r="32" spans="2:20" s="23" customFormat="1">
      <c r="B32" s="25"/>
      <c r="C32" s="71"/>
      <c r="D32" s="73"/>
      <c r="E32" s="20">
        <f t="shared" si="5"/>
        <v>0.25138888888888888</v>
      </c>
      <c r="F32" s="20">
        <f t="shared" si="0"/>
        <v>0.26527777777777778</v>
      </c>
      <c r="G32" s="21">
        <v>900</v>
      </c>
      <c r="H32" s="21">
        <v>300</v>
      </c>
      <c r="I32" s="22">
        <f t="shared" si="1"/>
        <v>0.25625000000000003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2"/>
        <v>6.3666666666666663</v>
      </c>
      <c r="S32" s="21">
        <f t="shared" si="3"/>
        <v>6</v>
      </c>
      <c r="T32" s="21">
        <f t="shared" si="4"/>
        <v>22</v>
      </c>
    </row>
    <row r="33" spans="2:20" s="23" customFormat="1">
      <c r="B33" s="25"/>
      <c r="C33" s="70"/>
      <c r="D33" s="70"/>
      <c r="E33" s="20">
        <f t="shared" si="5"/>
        <v>0.26527777777777778</v>
      </c>
      <c r="F33" s="20">
        <f t="shared" si="0"/>
        <v>0.27916666666666667</v>
      </c>
      <c r="G33" s="21">
        <v>900</v>
      </c>
      <c r="H33" s="21">
        <v>300</v>
      </c>
      <c r="I33" s="22">
        <f t="shared" si="1"/>
        <v>0.27013888888888887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si="2"/>
        <v>6.7</v>
      </c>
      <c r="S33" s="21">
        <f t="shared" si="3"/>
        <v>6</v>
      </c>
      <c r="T33" s="21">
        <f t="shared" si="4"/>
        <v>42</v>
      </c>
    </row>
    <row r="34" spans="2:20" s="23" customFormat="1">
      <c r="B34" s="25"/>
      <c r="C34" s="70"/>
      <c r="D34" s="70"/>
      <c r="E34" s="20">
        <f t="shared" si="5"/>
        <v>0.27916666666666667</v>
      </c>
      <c r="F34" s="20">
        <f t="shared" si="0"/>
        <v>0.29305555555555557</v>
      </c>
      <c r="G34" s="21">
        <v>900</v>
      </c>
      <c r="H34" s="21">
        <v>300</v>
      </c>
      <c r="I34" s="22">
        <f t="shared" si="1"/>
        <v>0.28402777777777777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2"/>
        <v>7.0333333333333332</v>
      </c>
      <c r="S34" s="21">
        <f t="shared" si="3"/>
        <v>7</v>
      </c>
      <c r="T34" s="21">
        <f t="shared" si="4"/>
        <v>2</v>
      </c>
    </row>
    <row r="35" spans="2:20" s="23" customFormat="1">
      <c r="E35" s="20"/>
      <c r="F35" s="20"/>
    </row>
    <row r="36" spans="2:20" s="23" customFormat="1">
      <c r="E36" s="20"/>
      <c r="F36" s="20"/>
      <c r="J36" s="26" t="s">
        <v>34</v>
      </c>
      <c r="K36" s="27">
        <f t="shared" ref="K36:Q36" si="13">SUM(K4:K34)</f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 t="shared" si="13"/>
        <v>0</v>
      </c>
      <c r="P36" s="27">
        <f t="shared" si="13"/>
        <v>0</v>
      </c>
      <c r="Q36" s="27">
        <f t="shared" si="13"/>
        <v>0</v>
      </c>
    </row>
    <row r="37" spans="2:20">
      <c r="E37" s="5"/>
      <c r="F37" s="5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7" sqref="A27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98" t="s">
        <v>59</v>
      </c>
      <c r="B2" s="19">
        <f>'Summary APRIL 2013'!M9</f>
        <v>0.85</v>
      </c>
      <c r="C2" s="60">
        <f t="shared" ref="C2:C30" si="0">TIME(P2,Q2,0)</f>
        <v>0.86388888888888893</v>
      </c>
      <c r="D2" s="61">
        <v>900</v>
      </c>
      <c r="E2" s="61">
        <v>300</v>
      </c>
      <c r="F2" s="62">
        <f t="shared" ref="F2:F30" si="1">TIME(HOUR(B2),MINUTE(B2)+D2/120,0)</f>
        <v>0.85486111111111107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20.733333333333334</v>
      </c>
      <c r="P2" s="61">
        <f t="shared" ref="P2:P30" si="3">INT(O2)</f>
        <v>20</v>
      </c>
      <c r="Q2" s="61">
        <f t="shared" ref="Q2:Q30" si="4">ROUND(((O2-P2)*60),0)</f>
        <v>44</v>
      </c>
    </row>
    <row r="3" spans="1:17" s="23" customFormat="1">
      <c r="A3" s="104" t="s">
        <v>60</v>
      </c>
      <c r="B3" s="20">
        <f t="shared" ref="B3:B28" si="5">C2</f>
        <v>0.86388888888888893</v>
      </c>
      <c r="C3" s="20">
        <f t="shared" si="0"/>
        <v>0.87777777777777777</v>
      </c>
      <c r="D3" s="61">
        <v>900</v>
      </c>
      <c r="E3" s="21">
        <v>300</v>
      </c>
      <c r="F3" s="22">
        <f t="shared" si="1"/>
        <v>0.86875000000000002</v>
      </c>
      <c r="G3" s="97" t="s">
        <v>80</v>
      </c>
      <c r="H3" s="21">
        <f>IF(MID(A3,1,2)="RM",D3+E3,0)</f>
        <v>0</v>
      </c>
      <c r="I3" s="21">
        <f>IF(MID(A3,1,2)="MP",0,IF(MID(A3,1,1)="M",D3+E3,0))</f>
        <v>0</v>
      </c>
      <c r="J3" s="21">
        <f>IF(MID(A3,1,2)="KP",D3+E3,0)</f>
        <v>1200</v>
      </c>
      <c r="K3" s="21">
        <f>IF(MID(A3,1,2)="MP",D3+E3,0)</f>
        <v>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21.066666666666666</v>
      </c>
      <c r="P3" s="21">
        <f t="shared" si="3"/>
        <v>21</v>
      </c>
      <c r="Q3" s="21">
        <f t="shared" si="4"/>
        <v>4</v>
      </c>
    </row>
    <row r="4" spans="1:17" s="23" customFormat="1">
      <c r="A4" s="98" t="s">
        <v>61</v>
      </c>
      <c r="B4" s="20">
        <f t="shared" si="5"/>
        <v>0.87777777777777777</v>
      </c>
      <c r="C4" s="20">
        <f t="shared" si="0"/>
        <v>0.89166666666666661</v>
      </c>
      <c r="D4" s="61">
        <v>900</v>
      </c>
      <c r="E4" s="21">
        <v>300</v>
      </c>
      <c r="F4" s="22">
        <f t="shared" si="1"/>
        <v>0.88263888888888886</v>
      </c>
      <c r="H4" s="21">
        <f>IF(MID(A4,1,2)="RM",D4+E4,0)</f>
        <v>0</v>
      </c>
      <c r="I4" s="21">
        <f>IF(MID(A4,1,2)="MP",0,IF(MID(A4,1,1)="M",D4+E4,0))</f>
        <v>1200</v>
      </c>
      <c r="J4" s="21">
        <f>IF(MID(A4,1,2)="KP",D4+E4,0)</f>
        <v>0</v>
      </c>
      <c r="K4" s="21">
        <f>IF(MID(A4,1,2)="MP",D4+E4,0)</f>
        <v>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</v>
      </c>
      <c r="P4" s="21">
        <f t="shared" si="3"/>
        <v>21</v>
      </c>
      <c r="Q4" s="21">
        <f t="shared" si="4"/>
        <v>24</v>
      </c>
    </row>
    <row r="5" spans="1:17" s="23" customFormat="1">
      <c r="A5" s="104" t="s">
        <v>62</v>
      </c>
      <c r="B5" s="20">
        <f t="shared" si="5"/>
        <v>0.89166666666666661</v>
      </c>
      <c r="C5" s="20">
        <f t="shared" si="0"/>
        <v>0.90555555555555556</v>
      </c>
      <c r="D5" s="61">
        <v>900</v>
      </c>
      <c r="E5" s="21">
        <v>300</v>
      </c>
      <c r="F5" s="22">
        <f t="shared" si="1"/>
        <v>0.8965277777777777</v>
      </c>
      <c r="H5" s="21">
        <f>IF(MID(A5,1,2)="RM",D5+E5,0)</f>
        <v>0</v>
      </c>
      <c r="I5" s="21">
        <f>IF(MID(A5,1,2)="MP",0,IF(MID(A5,1,1)="M",D5+E5,0))</f>
        <v>1200</v>
      </c>
      <c r="J5" s="21">
        <f>IF(MID(A5,1,2)="KP",D5+E5,0)</f>
        <v>0</v>
      </c>
      <c r="K5" s="21">
        <f>IF(MID(A5,1,2)="MP",D5+E5,0)</f>
        <v>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21.733333333333334</v>
      </c>
      <c r="P5" s="21">
        <f t="shared" si="3"/>
        <v>21</v>
      </c>
      <c r="Q5" s="21">
        <f t="shared" si="4"/>
        <v>44</v>
      </c>
    </row>
    <row r="6" spans="1:17" s="23" customFormat="1">
      <c r="A6" s="104" t="s">
        <v>63</v>
      </c>
      <c r="B6" s="20">
        <f t="shared" si="5"/>
        <v>0.90555555555555556</v>
      </c>
      <c r="C6" s="20">
        <f t="shared" si="0"/>
        <v>0.9194444444444444</v>
      </c>
      <c r="D6" s="61">
        <v>900</v>
      </c>
      <c r="E6" s="21">
        <v>300</v>
      </c>
      <c r="F6" s="22">
        <f t="shared" si="1"/>
        <v>0.91041666666666676</v>
      </c>
      <c r="H6" s="21">
        <f>IF(MID(A6,1,2)="RM",D6+E6,0)</f>
        <v>0</v>
      </c>
      <c r="I6" s="21">
        <f>IF(MID(A6,1,2)="MP",0,IF(MID(A6,1,1)="M",D6+E6,0))</f>
        <v>0</v>
      </c>
      <c r="J6" s="21">
        <f>IF(MID(A6,1,2)="KP",D6+E6,0)</f>
        <v>0</v>
      </c>
      <c r="K6" s="21">
        <f>IF(MID(A6,1,2)="MP",D6+E6,0)</f>
        <v>1200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22.066666666666666</v>
      </c>
      <c r="P6" s="21">
        <f t="shared" si="3"/>
        <v>22</v>
      </c>
      <c r="Q6" s="21">
        <f t="shared" si="4"/>
        <v>4</v>
      </c>
    </row>
    <row r="7" spans="1:17" s="23" customFormat="1">
      <c r="A7" s="98" t="s">
        <v>59</v>
      </c>
      <c r="B7" s="20">
        <f t="shared" si="5"/>
        <v>0.9194444444444444</v>
      </c>
      <c r="C7" s="20">
        <f t="shared" si="0"/>
        <v>0.93333333333333324</v>
      </c>
      <c r="D7" s="61">
        <v>900</v>
      </c>
      <c r="E7" s="21">
        <v>300</v>
      </c>
      <c r="F7" s="22">
        <f t="shared" si="1"/>
        <v>0.9243055555555556</v>
      </c>
      <c r="H7" s="21">
        <f>IF(MID(A7,1,2)="RM",D7+E7,0)</f>
        <v>0</v>
      </c>
      <c r="I7" s="21">
        <f>IF(MID(A7,1,2)="MP",0,IF(MID(A7,1,1)="M",D7+E7,0))</f>
        <v>1200</v>
      </c>
      <c r="J7" s="21">
        <f>IF(MID(A7,1,2)="KP",D7+E7,0)</f>
        <v>0</v>
      </c>
      <c r="K7" s="21">
        <f>IF(MID(A7,1,2)="MP",D7+E7,0)</f>
        <v>0</v>
      </c>
      <c r="L7" s="21">
        <f>IF(MID(A7,1,2)="OC",D7+E7,0)</f>
        <v>0</v>
      </c>
      <c r="M7" s="21">
        <f>IF(MID(A7,1,2)="AS",D7+E7,0)</f>
        <v>0</v>
      </c>
      <c r="N7" s="21">
        <f>IF(MID(A7,1,2)="IP",D7+E7,0)</f>
        <v>0</v>
      </c>
      <c r="O7" s="21">
        <f t="shared" si="2"/>
        <v>22.4</v>
      </c>
      <c r="P7" s="21">
        <f t="shared" si="3"/>
        <v>22</v>
      </c>
      <c r="Q7" s="21">
        <f t="shared" si="4"/>
        <v>24</v>
      </c>
    </row>
    <row r="8" spans="1:17" s="23" customFormat="1">
      <c r="A8" s="104" t="s">
        <v>64</v>
      </c>
      <c r="B8" s="20">
        <f t="shared" si="5"/>
        <v>0.93333333333333324</v>
      </c>
      <c r="C8" s="20">
        <f t="shared" si="0"/>
        <v>0.9472222222222223</v>
      </c>
      <c r="D8" s="61">
        <v>900</v>
      </c>
      <c r="E8" s="21">
        <v>300</v>
      </c>
      <c r="F8" s="22">
        <f t="shared" si="1"/>
        <v>0.93819444444444444</v>
      </c>
      <c r="G8" s="97" t="s">
        <v>80</v>
      </c>
      <c r="H8" s="21">
        <f>IF(MID(A8,1,2)="RM",D8+E8,0)</f>
        <v>0</v>
      </c>
      <c r="I8" s="21">
        <f>IF(MID(A8,1,2)="MP",0,IF(MID(A8,1,1)="M",D8+E8,0))</f>
        <v>0</v>
      </c>
      <c r="J8" s="21">
        <f>IF(MID(A8,1,2)="KP",D8+E8,0)</f>
        <v>1200</v>
      </c>
      <c r="K8" s="21">
        <f>IF(MID(A8,1,2)="MP",D8+E8,0)</f>
        <v>0</v>
      </c>
      <c r="L8" s="21">
        <f>IF(MID(A8,1,2)="OC",D8+E8,0)</f>
        <v>0</v>
      </c>
      <c r="M8" s="21">
        <f>IF(MID(A8,1,2)="AS",D8+E8,0)</f>
        <v>0</v>
      </c>
      <c r="N8" s="21">
        <f>IF(MID(A8,1,2)="IP",D8+E8,0)</f>
        <v>0</v>
      </c>
      <c r="O8" s="21">
        <f t="shared" si="2"/>
        <v>22.733333333333334</v>
      </c>
      <c r="P8" s="21">
        <f t="shared" si="3"/>
        <v>22</v>
      </c>
      <c r="Q8" s="21">
        <f t="shared" si="4"/>
        <v>44</v>
      </c>
    </row>
    <row r="9" spans="1:17" s="23" customFormat="1">
      <c r="A9" s="104" t="s">
        <v>62</v>
      </c>
      <c r="B9" s="20">
        <f t="shared" si="5"/>
        <v>0.9472222222222223</v>
      </c>
      <c r="C9" s="20">
        <f t="shared" si="0"/>
        <v>0.96111111111111114</v>
      </c>
      <c r="D9" s="61">
        <v>900</v>
      </c>
      <c r="E9" s="21">
        <v>300</v>
      </c>
      <c r="F9" s="22">
        <f t="shared" si="1"/>
        <v>0.95208333333333339</v>
      </c>
      <c r="H9" s="21">
        <f>IF(MID(A9,1,2)="RM",D9+E9,0)</f>
        <v>0</v>
      </c>
      <c r="I9" s="21">
        <f>IF(MID(A9,1,2)="MP",0,IF(MID(A9,1,1)="M",D9+E9,0))</f>
        <v>1200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0</v>
      </c>
      <c r="M9" s="21">
        <f>IF(MID(A9,1,2)="AS",D9+E9,0)</f>
        <v>0</v>
      </c>
      <c r="N9" s="21">
        <f>IF(MID(A9,1,2)="IP",D9+E9,0)</f>
        <v>0</v>
      </c>
      <c r="O9" s="21">
        <f t="shared" si="2"/>
        <v>23.066666666666666</v>
      </c>
      <c r="P9" s="21">
        <f t="shared" si="3"/>
        <v>23</v>
      </c>
      <c r="Q9" s="21">
        <f t="shared" si="4"/>
        <v>4</v>
      </c>
    </row>
    <row r="10" spans="1:17" s="23" customFormat="1">
      <c r="A10" s="98" t="s">
        <v>61</v>
      </c>
      <c r="B10" s="20">
        <f t="shared" si="5"/>
        <v>0.96111111111111114</v>
      </c>
      <c r="C10" s="20">
        <f t="shared" si="0"/>
        <v>0.97499999999999998</v>
      </c>
      <c r="D10" s="61">
        <v>900</v>
      </c>
      <c r="E10" s="21">
        <v>300</v>
      </c>
      <c r="F10" s="22">
        <f t="shared" si="1"/>
        <v>0.96597222222222223</v>
      </c>
      <c r="H10" s="21">
        <f>IF(MID(A10,1,2)="RM",D10+E10,0)</f>
        <v>0</v>
      </c>
      <c r="I10" s="21">
        <f>IF(MID(A10,1,2)="MP",0,IF(MID(A10,1,1)="M",D10+E10,0))</f>
        <v>1200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23.4</v>
      </c>
      <c r="P10" s="21">
        <f t="shared" si="3"/>
        <v>23</v>
      </c>
      <c r="Q10" s="21">
        <f t="shared" si="4"/>
        <v>24</v>
      </c>
    </row>
    <row r="11" spans="1:17" s="23" customFormat="1">
      <c r="A11" s="104" t="s">
        <v>65</v>
      </c>
      <c r="B11" s="20">
        <f t="shared" si="5"/>
        <v>0.97499999999999998</v>
      </c>
      <c r="C11" s="20">
        <f t="shared" si="0"/>
        <v>0.98888888888888893</v>
      </c>
      <c r="D11" s="61">
        <v>900</v>
      </c>
      <c r="E11" s="21">
        <v>300</v>
      </c>
      <c r="F11" s="22">
        <f t="shared" si="1"/>
        <v>0.97986111111111107</v>
      </c>
      <c r="G11" s="97" t="s">
        <v>81</v>
      </c>
      <c r="H11" s="21">
        <f>IF(MID(A11,1,2)="RM",D11+E11,0)</f>
        <v>0</v>
      </c>
      <c r="I11" s="21">
        <f>IF(MID(A11,1,2)="MP",0,IF(MID(A11,1,1)="M",D11+E11,0))</f>
        <v>0</v>
      </c>
      <c r="J11" s="21">
        <f>IF(MID(A11,1,2)="KP",D11+E11,0)</f>
        <v>1200</v>
      </c>
      <c r="K11" s="21">
        <f>IF(MID(A11,1,2)="MP",D11+E11,0)</f>
        <v>0</v>
      </c>
      <c r="L11" s="21">
        <f>IF(MID(A11,1,2)="OC",D11+E11,0)</f>
        <v>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23.733333333333334</v>
      </c>
      <c r="P11" s="21">
        <f t="shared" si="3"/>
        <v>23</v>
      </c>
      <c r="Q11" s="21">
        <f t="shared" si="4"/>
        <v>44</v>
      </c>
    </row>
    <row r="12" spans="1:17" s="23" customFormat="1" ht="30">
      <c r="A12" s="104" t="s">
        <v>66</v>
      </c>
      <c r="B12" s="20">
        <f t="shared" si="5"/>
        <v>0.98888888888888893</v>
      </c>
      <c r="C12" s="20">
        <f t="shared" si="0"/>
        <v>2.7777777777777679E-3</v>
      </c>
      <c r="D12" s="61">
        <v>900</v>
      </c>
      <c r="E12" s="21">
        <v>300</v>
      </c>
      <c r="F12" s="22">
        <f t="shared" si="1"/>
        <v>0.99375000000000002</v>
      </c>
      <c r="G12" s="97" t="s">
        <v>82</v>
      </c>
      <c r="H12" s="21">
        <f>IF(MID(A12,1,2)="RM",D12+E12,0)</f>
        <v>0</v>
      </c>
      <c r="I12" s="21">
        <f>IF(MID(A12,1,2)="MP",0,IF(MID(A12,1,1)="M",D12+E12,0))</f>
        <v>0</v>
      </c>
      <c r="J12" s="21">
        <f>IF(MID(A12,1,2)="KP",D12+E12,0)</f>
        <v>1200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24.066666666666666</v>
      </c>
      <c r="P12" s="21">
        <f t="shared" si="3"/>
        <v>24</v>
      </c>
      <c r="Q12" s="21">
        <f t="shared" si="4"/>
        <v>4</v>
      </c>
    </row>
    <row r="13" spans="1:17" s="23" customFormat="1">
      <c r="A13" s="104" t="s">
        <v>67</v>
      </c>
      <c r="B13" s="20">
        <f t="shared" si="5"/>
        <v>2.7777777777777679E-3</v>
      </c>
      <c r="C13" s="20">
        <f t="shared" si="0"/>
        <v>1.6666666666666666E-2</v>
      </c>
      <c r="D13" s="61">
        <v>900</v>
      </c>
      <c r="E13" s="21">
        <v>300</v>
      </c>
      <c r="F13" s="22">
        <f t="shared" si="1"/>
        <v>7.6388888888888886E-3</v>
      </c>
      <c r="G13" s="97" t="s">
        <v>83</v>
      </c>
      <c r="H13" s="21">
        <f>IF(MID(A13,1,2)="RM",D13+E13,0)</f>
        <v>0</v>
      </c>
      <c r="I13" s="21">
        <f>IF(MID(A13,1,2)="MP",0,IF(MID(A13,1,1)="M",D13+E13,0))</f>
        <v>0</v>
      </c>
      <c r="J13" s="21">
        <f>IF(MID(A13,1,2)="KP",D13+E13,0)</f>
        <v>1200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0.4</v>
      </c>
      <c r="P13" s="21">
        <f t="shared" si="3"/>
        <v>0</v>
      </c>
      <c r="Q13" s="21">
        <f t="shared" si="4"/>
        <v>24</v>
      </c>
    </row>
    <row r="14" spans="1:17" s="23" customFormat="1">
      <c r="A14" s="104" t="s">
        <v>62</v>
      </c>
      <c r="B14" s="20">
        <f t="shared" si="5"/>
        <v>1.6666666666666666E-2</v>
      </c>
      <c r="C14" s="20">
        <f t="shared" si="0"/>
        <v>3.0555555555555555E-2</v>
      </c>
      <c r="D14" s="61">
        <v>900</v>
      </c>
      <c r="E14" s="21">
        <v>300</v>
      </c>
      <c r="F14" s="22">
        <f t="shared" si="1"/>
        <v>2.1527777777777781E-2</v>
      </c>
      <c r="H14" s="21">
        <f>IF(MID(A14,1,2)="RM",D14+E14,0)</f>
        <v>0</v>
      </c>
      <c r="I14" s="21">
        <f>IF(MID(A14,1,2)="MP",0,IF(MID(A14,1,1)="M",D14+E14,0))</f>
        <v>1200</v>
      </c>
      <c r="J14" s="21">
        <f>IF(MID(A14,1,2)="KP",D14+E14,0)</f>
        <v>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0.73333333333333328</v>
      </c>
      <c r="P14" s="21">
        <f t="shared" si="3"/>
        <v>0</v>
      </c>
      <c r="Q14" s="21">
        <f t="shared" si="4"/>
        <v>44</v>
      </c>
    </row>
    <row r="15" spans="1:17" s="23" customFormat="1">
      <c r="A15" s="104" t="s">
        <v>68</v>
      </c>
      <c r="B15" s="20">
        <f t="shared" si="5"/>
        <v>3.0555555555555555E-2</v>
      </c>
      <c r="C15" s="20">
        <f t="shared" si="0"/>
        <v>4.4444444444444446E-2</v>
      </c>
      <c r="D15" s="61">
        <v>900</v>
      </c>
      <c r="E15" s="21">
        <v>300</v>
      </c>
      <c r="F15" s="22">
        <f t="shared" si="1"/>
        <v>3.5416666666666666E-2</v>
      </c>
      <c r="H15" s="21">
        <f>IF(MID(A15,1,2)="RM",D15+E15,0)</f>
        <v>0</v>
      </c>
      <c r="I15" s="21">
        <f>IF(MID(A15,1,2)="MP",0,IF(MID(A15,1,1)="M",D15+E15,0))</f>
        <v>0</v>
      </c>
      <c r="J15" s="21">
        <f>IF(MID(A15,1,2)="KP",D15+E15,0)</f>
        <v>1200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1.0666666666666667</v>
      </c>
      <c r="P15" s="21">
        <f t="shared" si="3"/>
        <v>1</v>
      </c>
      <c r="Q15" s="21">
        <f t="shared" si="4"/>
        <v>4</v>
      </c>
    </row>
    <row r="16" spans="1:17" s="23" customFormat="1">
      <c r="A16" s="104" t="s">
        <v>62</v>
      </c>
      <c r="B16" s="20">
        <f t="shared" si="5"/>
        <v>4.4444444444444446E-2</v>
      </c>
      <c r="C16" s="20">
        <f t="shared" si="0"/>
        <v>5.8333333333333327E-2</v>
      </c>
      <c r="D16" s="61">
        <v>900</v>
      </c>
      <c r="E16" s="21">
        <v>300</v>
      </c>
      <c r="F16" s="22">
        <f t="shared" si="1"/>
        <v>4.9305555555555554E-2</v>
      </c>
      <c r="H16" s="21">
        <f>IF(MID(A16,1,2)="RM",D16+E16,0)</f>
        <v>0</v>
      </c>
      <c r="I16" s="21">
        <f>IF(MID(A16,1,2)="MP",0,IF(MID(A16,1,1)="M",D16+E16,0))</f>
        <v>1200</v>
      </c>
      <c r="J16" s="21">
        <f>IF(MID(A16,1,2)="KP",D16+E16,0)</f>
        <v>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1.4</v>
      </c>
      <c r="P16" s="21">
        <f t="shared" si="3"/>
        <v>1</v>
      </c>
      <c r="Q16" s="21">
        <f t="shared" si="4"/>
        <v>24</v>
      </c>
    </row>
    <row r="17" spans="1:17" s="23" customFormat="1">
      <c r="A17" s="104" t="s">
        <v>69</v>
      </c>
      <c r="B17" s="20">
        <f t="shared" si="5"/>
        <v>5.8333333333333327E-2</v>
      </c>
      <c r="C17" s="20">
        <f t="shared" si="0"/>
        <v>7.2222222222222229E-2</v>
      </c>
      <c r="D17" s="61">
        <v>900</v>
      </c>
      <c r="E17" s="21">
        <v>300</v>
      </c>
      <c r="F17" s="22">
        <f t="shared" si="1"/>
        <v>6.3194444444444442E-2</v>
      </c>
      <c r="G17" s="97" t="s">
        <v>80</v>
      </c>
      <c r="H17" s="21">
        <f>IF(MID(A17,1,2)="RM",D17+E17,0)</f>
        <v>0</v>
      </c>
      <c r="I17" s="21">
        <f>IF(MID(A17,1,2)="MP",0,IF(MID(A17,1,1)="M",D17+E17,0))</f>
        <v>0</v>
      </c>
      <c r="J17" s="21">
        <f>IF(MID(A17,1,2)="KP",D17+E17,0)</f>
        <v>1200</v>
      </c>
      <c r="K17" s="21">
        <f>IF(MID(A17,1,2)="MP",D17+E17,0)</f>
        <v>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1.7333333333333334</v>
      </c>
      <c r="P17" s="21">
        <f t="shared" si="3"/>
        <v>1</v>
      </c>
      <c r="Q17" s="21">
        <f t="shared" si="4"/>
        <v>44</v>
      </c>
    </row>
    <row r="18" spans="1:17" s="23" customFormat="1">
      <c r="A18" s="98" t="s">
        <v>70</v>
      </c>
      <c r="B18" s="20">
        <f t="shared" si="5"/>
        <v>7.2222222222222229E-2</v>
      </c>
      <c r="C18" s="20">
        <f t="shared" si="0"/>
        <v>8.6111111111111124E-2</v>
      </c>
      <c r="D18" s="61">
        <v>900</v>
      </c>
      <c r="E18" s="21">
        <v>300</v>
      </c>
      <c r="F18" s="22">
        <f t="shared" si="1"/>
        <v>7.7083333333333337E-2</v>
      </c>
      <c r="H18" s="21">
        <f>IF(MID(A18,1,2)="RM",D18+E18,0)</f>
        <v>0</v>
      </c>
      <c r="I18" s="21">
        <f>IF(MID(A18,1,2)="MP",0,IF(MID(A18,1,1)="M",D18+E18,0))</f>
        <v>1200</v>
      </c>
      <c r="J18" s="21">
        <f>IF(MID(A18,1,2)="KP",D18+E18,0)</f>
        <v>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2.0666666666666664</v>
      </c>
      <c r="P18" s="21">
        <f t="shared" si="3"/>
        <v>2</v>
      </c>
      <c r="Q18" s="21">
        <f t="shared" si="4"/>
        <v>4</v>
      </c>
    </row>
    <row r="19" spans="1:17" s="23" customFormat="1">
      <c r="A19" s="104" t="s">
        <v>71</v>
      </c>
      <c r="B19" s="20">
        <f t="shared" si="5"/>
        <v>8.6111111111111124E-2</v>
      </c>
      <c r="C19" s="20">
        <f t="shared" si="0"/>
        <v>9.9999999999999992E-2</v>
      </c>
      <c r="D19" s="61">
        <v>900</v>
      </c>
      <c r="E19" s="21">
        <v>300</v>
      </c>
      <c r="F19" s="22">
        <f t="shared" si="1"/>
        <v>9.0972222222222218E-2</v>
      </c>
      <c r="H19" s="21">
        <f>IF(MID(A19,1,2)="RM",D19+E19,0)</f>
        <v>0</v>
      </c>
      <c r="I19" s="21">
        <f>IF(MID(A19,1,2)="MP",0,IF(MID(A19,1,1)="M",D19+E19,0))</f>
        <v>0</v>
      </c>
      <c r="J19" s="21">
        <f>IF(MID(A19,1,2)="KP",D19+E19,0)</f>
        <v>0</v>
      </c>
      <c r="K19" s="21">
        <f>IF(MID(A19,1,2)="MP",D19+E19,0)</f>
        <v>1200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2.4</v>
      </c>
      <c r="P19" s="21">
        <f t="shared" si="3"/>
        <v>2</v>
      </c>
      <c r="Q19" s="21">
        <f t="shared" si="4"/>
        <v>24</v>
      </c>
    </row>
    <row r="20" spans="1:17" s="23" customFormat="1">
      <c r="A20" s="98" t="s">
        <v>72</v>
      </c>
      <c r="B20" s="20">
        <f t="shared" si="5"/>
        <v>9.9999999999999992E-2</v>
      </c>
      <c r="C20" s="20">
        <f t="shared" si="0"/>
        <v>0.11388888888888889</v>
      </c>
      <c r="D20" s="61">
        <v>900</v>
      </c>
      <c r="E20" s="21">
        <v>300</v>
      </c>
      <c r="F20" s="22">
        <f t="shared" si="1"/>
        <v>0.10486111111111111</v>
      </c>
      <c r="H20" s="21">
        <f>IF(MID(A20,1,2)="RM",D20+E20,0)</f>
        <v>0</v>
      </c>
      <c r="I20" s="21">
        <f>IF(MID(A20,1,2)="MP",0,IF(MID(A20,1,1)="M",D20+E20,0))</f>
        <v>0</v>
      </c>
      <c r="J20" s="21">
        <f>IF(MID(A20,1,2)="KP",D20+E20,0)</f>
        <v>1200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2.7333333333333334</v>
      </c>
      <c r="P20" s="21">
        <f t="shared" si="3"/>
        <v>2</v>
      </c>
      <c r="Q20" s="21">
        <f t="shared" si="4"/>
        <v>44</v>
      </c>
    </row>
    <row r="21" spans="1:17" s="23" customFormat="1">
      <c r="A21" s="98" t="s">
        <v>73</v>
      </c>
      <c r="B21" s="20">
        <f t="shared" si="5"/>
        <v>0.11388888888888889</v>
      </c>
      <c r="C21" s="20">
        <f t="shared" si="0"/>
        <v>0.1277777777777778</v>
      </c>
      <c r="D21" s="61">
        <v>900</v>
      </c>
      <c r="E21" s="21">
        <v>300</v>
      </c>
      <c r="F21" s="22">
        <f t="shared" si="1"/>
        <v>0.11875000000000001</v>
      </c>
      <c r="H21" s="21">
        <f>IF(MID(A21,1,2)="RM",D21+E21,0)</f>
        <v>0</v>
      </c>
      <c r="I21" s="21">
        <f>IF(MID(A21,1,2)="MP",0,IF(MID(A21,1,1)="M",D21+E21,0))</f>
        <v>1200</v>
      </c>
      <c r="J21" s="21">
        <f>IF(MID(A21,1,2)="KP",D21+E21,0)</f>
        <v>0</v>
      </c>
      <c r="K21" s="21">
        <f>IF(MID(A21,1,2)="MP",D21+E21,0)</f>
        <v>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3.0666666666666664</v>
      </c>
      <c r="P21" s="21">
        <f t="shared" si="3"/>
        <v>3</v>
      </c>
      <c r="Q21" s="21">
        <f t="shared" si="4"/>
        <v>4</v>
      </c>
    </row>
    <row r="22" spans="1:17" s="23" customFormat="1">
      <c r="A22" s="104" t="s">
        <v>74</v>
      </c>
      <c r="B22" s="20">
        <f t="shared" si="5"/>
        <v>0.1277777777777778</v>
      </c>
      <c r="C22" s="20">
        <f t="shared" si="0"/>
        <v>0.14166666666666666</v>
      </c>
      <c r="D22" s="61">
        <v>900</v>
      </c>
      <c r="E22" s="21">
        <v>300</v>
      </c>
      <c r="F22" s="22">
        <f t="shared" si="1"/>
        <v>0.13263888888888889</v>
      </c>
      <c r="H22" s="21">
        <f>IF(MID(A22,1,2)="RM",D22+E22,0)</f>
        <v>0</v>
      </c>
      <c r="I22" s="21">
        <f>IF(MID(A22,1,2)="MP",0,IF(MID(A22,1,1)="M",D22+E22,0))</f>
        <v>0</v>
      </c>
      <c r="J22" s="21">
        <f>IF(MID(A22,1,2)="KP",D22+E22,0)</f>
        <v>1200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3.4</v>
      </c>
      <c r="P22" s="21">
        <f t="shared" si="3"/>
        <v>3</v>
      </c>
      <c r="Q22" s="21">
        <f t="shared" si="4"/>
        <v>24</v>
      </c>
    </row>
    <row r="23" spans="1:17" s="23" customFormat="1">
      <c r="A23" s="98" t="s">
        <v>70</v>
      </c>
      <c r="B23" s="20">
        <f t="shared" si="5"/>
        <v>0.14166666666666666</v>
      </c>
      <c r="C23" s="20">
        <f t="shared" si="0"/>
        <v>0.15555555555555556</v>
      </c>
      <c r="D23" s="61">
        <v>900</v>
      </c>
      <c r="E23" s="21">
        <v>300</v>
      </c>
      <c r="F23" s="22">
        <f t="shared" si="1"/>
        <v>0.14652777777777778</v>
      </c>
      <c r="H23" s="21">
        <f>IF(MID(A23,1,2)="RM",D23+E23,0)</f>
        <v>0</v>
      </c>
      <c r="I23" s="21">
        <f>IF(MID(A23,1,2)="MP",0,IF(MID(A23,1,1)="M",D23+E23,0))</f>
        <v>1200</v>
      </c>
      <c r="J23" s="21">
        <f>IF(MID(A23,1,2)="KP",D23+E23,0)</f>
        <v>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3.7333333333333334</v>
      </c>
      <c r="P23" s="21">
        <f t="shared" si="3"/>
        <v>3</v>
      </c>
      <c r="Q23" s="21">
        <f t="shared" si="4"/>
        <v>44</v>
      </c>
    </row>
    <row r="24" spans="1:17" s="23" customFormat="1">
      <c r="A24" s="98" t="s">
        <v>75</v>
      </c>
      <c r="B24" s="20">
        <f t="shared" si="5"/>
        <v>0.15555555555555556</v>
      </c>
      <c r="C24" s="20">
        <f t="shared" si="0"/>
        <v>0.16944444444444443</v>
      </c>
      <c r="D24" s="61">
        <v>900</v>
      </c>
      <c r="E24" s="21">
        <v>300</v>
      </c>
      <c r="F24" s="22">
        <f t="shared" si="1"/>
        <v>0.16041666666666668</v>
      </c>
      <c r="H24" s="21">
        <f>IF(MID(A24,1,2)="RM",D24+E24,0)</f>
        <v>0</v>
      </c>
      <c r="I24" s="21">
        <f>IF(MID(A24,1,2)="MP",0,IF(MID(A24,1,1)="M",D24+E24,0))</f>
        <v>0</v>
      </c>
      <c r="J24" s="21">
        <f>IF(MID(A24,1,2)="KP",D24+E24,0)</f>
        <v>0</v>
      </c>
      <c r="K24" s="21">
        <f>IF(MID(A24,1,2)="MP",D24+E24,0)</f>
        <v>1200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4.0666666666666664</v>
      </c>
      <c r="P24" s="21">
        <f t="shared" si="3"/>
        <v>4</v>
      </c>
      <c r="Q24" s="21">
        <f t="shared" si="4"/>
        <v>4</v>
      </c>
    </row>
    <row r="25" spans="1:17" s="23" customFormat="1">
      <c r="A25" s="104" t="s">
        <v>76</v>
      </c>
      <c r="B25" s="20">
        <f t="shared" si="5"/>
        <v>0.16944444444444443</v>
      </c>
      <c r="C25" s="20">
        <f t="shared" si="0"/>
        <v>0.18333333333333335</v>
      </c>
      <c r="D25" s="61">
        <v>900</v>
      </c>
      <c r="E25" s="21">
        <v>300</v>
      </c>
      <c r="F25" s="22">
        <f t="shared" si="1"/>
        <v>0.17430555555555557</v>
      </c>
      <c r="H25" s="21">
        <f>IF(MID(A25,1,2)="RM",D25+E25,0)</f>
        <v>0</v>
      </c>
      <c r="I25" s="21">
        <f>IF(MID(A25,1,2)="MP",0,IF(MID(A25,1,1)="M",D25+E25,0))</f>
        <v>0</v>
      </c>
      <c r="J25" s="21">
        <f>IF(MID(A25,1,2)="KP",D25+E25,0)</f>
        <v>1200</v>
      </c>
      <c r="K25" s="21">
        <f>IF(MID(A25,1,2)="MP",D25+E25,0)</f>
        <v>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4.4000000000000004</v>
      </c>
      <c r="P25" s="21">
        <f t="shared" si="3"/>
        <v>4</v>
      </c>
      <c r="Q25" s="21">
        <f t="shared" si="4"/>
        <v>24</v>
      </c>
    </row>
    <row r="26" spans="1:17" s="23" customFormat="1">
      <c r="A26" s="98" t="s">
        <v>73</v>
      </c>
      <c r="B26" s="20">
        <f t="shared" si="5"/>
        <v>0.18333333333333335</v>
      </c>
      <c r="C26" s="20">
        <f t="shared" si="0"/>
        <v>0.19722222222222222</v>
      </c>
      <c r="D26" s="61">
        <v>900</v>
      </c>
      <c r="E26" s="21">
        <v>300</v>
      </c>
      <c r="F26" s="22">
        <f t="shared" si="1"/>
        <v>0.18819444444444444</v>
      </c>
      <c r="H26" s="21">
        <f>IF(MID(A26,1,2)="RM",D26+E26,0)</f>
        <v>0</v>
      </c>
      <c r="I26" s="21">
        <f>IF(MID(A26,1,2)="MP",0,IF(MID(A26,1,1)="M",D26+E26,0))</f>
        <v>1200</v>
      </c>
      <c r="J26" s="21">
        <f>IF(MID(A26,1,2)="KP",D26+E26,0)</f>
        <v>0</v>
      </c>
      <c r="K26" s="21">
        <f>IF(MID(A26,1,2)="MP",D26+E26,0)</f>
        <v>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4.7333333333333334</v>
      </c>
      <c r="P26" s="21">
        <f t="shared" si="3"/>
        <v>4</v>
      </c>
      <c r="Q26" s="21">
        <f t="shared" si="4"/>
        <v>44</v>
      </c>
    </row>
    <row r="27" spans="1:17" s="23" customFormat="1">
      <c r="A27" s="104" t="s">
        <v>77</v>
      </c>
      <c r="B27" s="20">
        <f t="shared" si="5"/>
        <v>0.19722222222222222</v>
      </c>
      <c r="C27" s="20">
        <f t="shared" si="0"/>
        <v>0.2076388888888889</v>
      </c>
      <c r="D27" s="61">
        <v>600</v>
      </c>
      <c r="E27" s="21">
        <v>300</v>
      </c>
      <c r="F27" s="22">
        <f t="shared" si="1"/>
        <v>0.20069444444444443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900</v>
      </c>
      <c r="K27" s="21">
        <f>IF(MID(A27,1,2)="MP",D27+E27,0)</f>
        <v>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4.9833333333333334</v>
      </c>
      <c r="P27" s="21">
        <f t="shared" si="3"/>
        <v>4</v>
      </c>
      <c r="Q27" s="21">
        <f t="shared" si="4"/>
        <v>59</v>
      </c>
    </row>
    <row r="28" spans="1:17" s="23" customFormat="1">
      <c r="A28" s="98" t="s">
        <v>78</v>
      </c>
      <c r="B28" s="20">
        <f t="shared" si="5"/>
        <v>0.2076388888888889</v>
      </c>
      <c r="C28" s="20">
        <f t="shared" si="0"/>
        <v>0.22152777777777777</v>
      </c>
      <c r="D28" s="61">
        <v>900</v>
      </c>
      <c r="E28" s="21">
        <v>300</v>
      </c>
      <c r="F28" s="22">
        <f t="shared" si="1"/>
        <v>0.21249999999999999</v>
      </c>
      <c r="H28" s="21">
        <f>IF(MID(A28,1,2)="RM",D28+E28,0)</f>
        <v>0</v>
      </c>
      <c r="I28" s="21">
        <f>IF(MID(A28,1,2)="MP",0,IF(MID(A28,1,1)="M",D28+E28,0))</f>
        <v>0</v>
      </c>
      <c r="J28" s="21">
        <f>IF(MID(A28,1,2)="KP",D28+E28,0)</f>
        <v>0</v>
      </c>
      <c r="K28" s="21">
        <f>IF(MID(A28,1,2)="MP",D28+E28,0)</f>
        <v>1200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2"/>
        <v>5.3166666666666664</v>
      </c>
      <c r="P28" s="21">
        <f t="shared" si="3"/>
        <v>5</v>
      </c>
      <c r="Q28" s="21">
        <f t="shared" si="4"/>
        <v>19</v>
      </c>
    </row>
    <row r="29" spans="1:17" s="23" customFormat="1">
      <c r="A29" s="98" t="s">
        <v>79</v>
      </c>
      <c r="B29" s="20">
        <f t="shared" ref="B29:B30" si="6">C28</f>
        <v>0.22152777777777777</v>
      </c>
      <c r="C29" s="20">
        <f t="shared" ref="C29:C30" si="7">TIME(P29,Q29,0)</f>
        <v>0.23541666666666669</v>
      </c>
      <c r="D29" s="61">
        <v>900</v>
      </c>
      <c r="E29" s="21">
        <v>300</v>
      </c>
      <c r="F29" s="22">
        <f t="shared" ref="F29:F30" si="8">TIME(HOUR(B29),MINUTE(B29)+D29/120,0)</f>
        <v>0.22638888888888889</v>
      </c>
      <c r="H29" s="21">
        <f t="shared" ref="H29:H30" si="9">IF(MID(A29,1,2)="RM",D29+E29,0)</f>
        <v>0</v>
      </c>
      <c r="I29" s="21">
        <f t="shared" ref="I29:I30" si="10">IF(MID(A29,1,2)="MP",0,IF(MID(A29,1,1)="M",D29+E29,0))</f>
        <v>0</v>
      </c>
      <c r="J29" s="21">
        <f t="shared" ref="J29:J30" si="11">IF(MID(A29,1,2)="KP",D29+E29,0)</f>
        <v>1200</v>
      </c>
      <c r="K29" s="21">
        <f t="shared" ref="K29:K30" si="12">IF(MID(A29,1,2)="MP",D29+E29,0)</f>
        <v>0</v>
      </c>
      <c r="L29" s="21">
        <f t="shared" ref="L29:L30" si="13">IF(MID(A29,1,2)="OC",D29+E29,0)</f>
        <v>0</v>
      </c>
      <c r="M29" s="21">
        <f t="shared" ref="M29:M30" si="14">IF(MID(A29,1,2)="AS",D29+E29,0)</f>
        <v>0</v>
      </c>
      <c r="N29" s="21">
        <f t="shared" ref="N29:N30" si="15">IF(MID(A29,1,2)="IP",D29+E29,0)</f>
        <v>0</v>
      </c>
      <c r="O29" s="21">
        <f t="shared" ref="O29:O30" si="16">HOUR(B29)+(MINUTE(B29)+(D29+E29)/60)/60</f>
        <v>5.65</v>
      </c>
      <c r="P29" s="21">
        <f t="shared" ref="P29:P30" si="17">INT(O29)</f>
        <v>5</v>
      </c>
      <c r="Q29" s="21">
        <f t="shared" ref="Q29:Q30" si="18">ROUND(((O29-P29)*60),0)</f>
        <v>39</v>
      </c>
    </row>
    <row r="30" spans="1:17" s="23" customFormat="1">
      <c r="A30" s="98" t="s">
        <v>89</v>
      </c>
      <c r="B30" s="20">
        <f t="shared" si="6"/>
        <v>0.23541666666666669</v>
      </c>
      <c r="C30" s="20">
        <f t="shared" si="7"/>
        <v>0.24930555555555556</v>
      </c>
      <c r="D30" s="61">
        <v>900</v>
      </c>
      <c r="E30" s="21">
        <v>300</v>
      </c>
      <c r="F30" s="22">
        <f t="shared" si="8"/>
        <v>0.24027777777777778</v>
      </c>
      <c r="H30" s="21">
        <f t="shared" si="9"/>
        <v>0</v>
      </c>
      <c r="I30" s="21">
        <f t="shared" si="10"/>
        <v>0</v>
      </c>
      <c r="J30" s="21">
        <f t="shared" si="11"/>
        <v>0</v>
      </c>
      <c r="K30" s="21">
        <f t="shared" si="12"/>
        <v>1200</v>
      </c>
      <c r="L30" s="21">
        <f t="shared" si="13"/>
        <v>0</v>
      </c>
      <c r="M30" s="21">
        <f t="shared" si="14"/>
        <v>0</v>
      </c>
      <c r="N30" s="21">
        <f t="shared" si="15"/>
        <v>0</v>
      </c>
      <c r="O30" s="21">
        <f t="shared" si="16"/>
        <v>5.9833333333333334</v>
      </c>
      <c r="P30" s="21">
        <f t="shared" si="17"/>
        <v>5</v>
      </c>
      <c r="Q30" s="21">
        <f t="shared" si="18"/>
        <v>59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 t="shared" ref="H32:N32" si="19">SUM(H4:H30)</f>
        <v>0</v>
      </c>
      <c r="I32" s="27">
        <f t="shared" si="19"/>
        <v>13200</v>
      </c>
      <c r="J32" s="27">
        <f t="shared" si="19"/>
        <v>12900</v>
      </c>
      <c r="K32" s="27">
        <f t="shared" si="19"/>
        <v>6000</v>
      </c>
      <c r="L32" s="27">
        <f t="shared" si="19"/>
        <v>0</v>
      </c>
      <c r="M32" s="27">
        <f t="shared" si="19"/>
        <v>0</v>
      </c>
      <c r="N32" s="27">
        <f t="shared" si="19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7" sqref="A27:A28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98" t="s">
        <v>90</v>
      </c>
      <c r="B2" s="19">
        <f>'Summary APRIL 2013'!M10</f>
        <v>0.85</v>
      </c>
      <c r="C2" s="60">
        <f t="shared" ref="C2:C30" si="0">TIME(P2,Q2,0)</f>
        <v>0.86388888888888893</v>
      </c>
      <c r="D2" s="61">
        <v>900</v>
      </c>
      <c r="E2" s="61">
        <v>300</v>
      </c>
      <c r="F2" s="62">
        <f t="shared" ref="F2:F30" si="1">TIME(HOUR(B2),MINUTE(B2)+D2/120,0)</f>
        <v>0.85486111111111107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20.733333333333334</v>
      </c>
      <c r="P2" s="61">
        <f t="shared" ref="P2:P30" si="3">INT(O2)</f>
        <v>20</v>
      </c>
      <c r="Q2" s="61">
        <f t="shared" ref="Q2:Q30" si="4">ROUND(((O2-P2)*60),0)</f>
        <v>44</v>
      </c>
    </row>
    <row r="3" spans="1:17" s="23" customFormat="1">
      <c r="A3" s="98" t="s">
        <v>91</v>
      </c>
      <c r="B3" s="20">
        <f t="shared" ref="B3:B30" si="5">C2</f>
        <v>0.86388888888888893</v>
      </c>
      <c r="C3" s="20">
        <f t="shared" si="0"/>
        <v>0.87777777777777777</v>
      </c>
      <c r="D3" s="61">
        <v>900</v>
      </c>
      <c r="E3" s="21">
        <v>300</v>
      </c>
      <c r="F3" s="22">
        <f t="shared" si="1"/>
        <v>0.86875000000000002</v>
      </c>
      <c r="H3" s="21">
        <f>IF(MID(A3,1,2)="RM",D3+E3,0)</f>
        <v>0</v>
      </c>
      <c r="I3" s="21">
        <f>IF(MID(A3,1,2)="MP",0,IF(MID(A3,1,1)="M",D3+E3,0))</f>
        <v>1200</v>
      </c>
      <c r="J3" s="21">
        <f>IF(MID(A3,1,2)="KP",D3+E3,0)</f>
        <v>0</v>
      </c>
      <c r="K3" s="21">
        <f>IF(MID(A3,1,2)="MP",D3+E3,0)</f>
        <v>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21.066666666666666</v>
      </c>
      <c r="P3" s="21">
        <f t="shared" si="3"/>
        <v>21</v>
      </c>
      <c r="Q3" s="21">
        <f t="shared" si="4"/>
        <v>4</v>
      </c>
    </row>
    <row r="4" spans="1:17" s="23" customFormat="1">
      <c r="A4" s="104" t="s">
        <v>60</v>
      </c>
      <c r="B4" s="20">
        <f t="shared" si="5"/>
        <v>0.87777777777777777</v>
      </c>
      <c r="C4" s="20">
        <f t="shared" si="0"/>
        <v>0.89166666666666661</v>
      </c>
      <c r="D4" s="61">
        <v>900</v>
      </c>
      <c r="E4" s="21">
        <v>300</v>
      </c>
      <c r="F4" s="22">
        <f t="shared" si="1"/>
        <v>0.88263888888888886</v>
      </c>
      <c r="G4" s="97" t="s">
        <v>80</v>
      </c>
      <c r="H4" s="21">
        <f>IF(MID(A4,1,2)="RM",D4+E4,0)</f>
        <v>0</v>
      </c>
      <c r="I4" s="21">
        <f>IF(MID(A4,1,2)="MP",0,IF(MID(A4,1,1)="M",D4+E4,0))</f>
        <v>0</v>
      </c>
      <c r="J4" s="21">
        <f>IF(MID(A4,1,2)="KP",D4+E4,0)</f>
        <v>1200</v>
      </c>
      <c r="K4" s="21">
        <f>IF(MID(A4,1,2)="MP",D4+E4,0)</f>
        <v>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</v>
      </c>
      <c r="P4" s="21">
        <f t="shared" si="3"/>
        <v>21</v>
      </c>
      <c r="Q4" s="21">
        <f t="shared" si="4"/>
        <v>24</v>
      </c>
    </row>
    <row r="5" spans="1:17" s="23" customFormat="1">
      <c r="A5" s="98" t="s">
        <v>90</v>
      </c>
      <c r="B5" s="20">
        <f t="shared" si="5"/>
        <v>0.89166666666666661</v>
      </c>
      <c r="C5" s="20">
        <f t="shared" si="0"/>
        <v>0.90555555555555556</v>
      </c>
      <c r="D5" s="61">
        <v>900</v>
      </c>
      <c r="E5" s="21">
        <v>300</v>
      </c>
      <c r="F5" s="22">
        <f t="shared" si="1"/>
        <v>0.8965277777777777</v>
      </c>
      <c r="H5" s="21">
        <f>IF(MID(A5,1,2)="RM",D5+E5,0)</f>
        <v>0</v>
      </c>
      <c r="I5" s="21">
        <f>IF(MID(A5,1,2)="MP",0,IF(MID(A5,1,1)="M",D5+E5,0))</f>
        <v>1200</v>
      </c>
      <c r="J5" s="21">
        <f>IF(MID(A5,1,2)="KP",D5+E5,0)</f>
        <v>0</v>
      </c>
      <c r="K5" s="21">
        <f>IF(MID(A5,1,2)="MP",D5+E5,0)</f>
        <v>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21.733333333333334</v>
      </c>
      <c r="P5" s="21">
        <f t="shared" si="3"/>
        <v>21</v>
      </c>
      <c r="Q5" s="21">
        <f t="shared" si="4"/>
        <v>44</v>
      </c>
    </row>
    <row r="6" spans="1:17" s="23" customFormat="1">
      <c r="A6" s="104" t="s">
        <v>62</v>
      </c>
      <c r="B6" s="20">
        <f t="shared" si="5"/>
        <v>0.90555555555555556</v>
      </c>
      <c r="C6" s="20">
        <f t="shared" si="0"/>
        <v>0.9194444444444444</v>
      </c>
      <c r="D6" s="61">
        <v>900</v>
      </c>
      <c r="E6" s="21">
        <v>300</v>
      </c>
      <c r="F6" s="22">
        <f t="shared" si="1"/>
        <v>0.91041666666666676</v>
      </c>
      <c r="H6" s="21">
        <f>IF(MID(A6,1,2)="RM",D6+E6,0)</f>
        <v>0</v>
      </c>
      <c r="I6" s="21">
        <f>IF(MID(A6,1,2)="MP",0,IF(MID(A6,1,1)="M",D6+E6,0))</f>
        <v>1200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22.066666666666666</v>
      </c>
      <c r="P6" s="21">
        <f t="shared" si="3"/>
        <v>22</v>
      </c>
      <c r="Q6" s="21">
        <f t="shared" si="4"/>
        <v>4</v>
      </c>
    </row>
    <row r="7" spans="1:17" s="23" customFormat="1">
      <c r="A7" s="104" t="s">
        <v>63</v>
      </c>
      <c r="B7" s="20">
        <f t="shared" si="5"/>
        <v>0.9194444444444444</v>
      </c>
      <c r="C7" s="20">
        <f t="shared" si="0"/>
        <v>0.93333333333333324</v>
      </c>
      <c r="D7" s="61">
        <v>900</v>
      </c>
      <c r="E7" s="21">
        <v>300</v>
      </c>
      <c r="F7" s="22">
        <f t="shared" si="1"/>
        <v>0.9243055555555556</v>
      </c>
      <c r="H7" s="21">
        <f>IF(MID(A7,1,2)="RM",D7+E7,0)</f>
        <v>0</v>
      </c>
      <c r="I7" s="21">
        <f>IF(MID(A7,1,2)="MP",0,IF(MID(A7,1,1)="M",D7+E7,0))</f>
        <v>0</v>
      </c>
      <c r="J7" s="21">
        <f>IF(MID(A7,1,2)="KP",D7+E7,0)</f>
        <v>0</v>
      </c>
      <c r="K7" s="21">
        <f>IF(MID(A7,1,2)="MP",D7+E7,0)</f>
        <v>1200</v>
      </c>
      <c r="L7" s="21">
        <f>IF(MID(A7,1,2)="OC",D7+E7,0)</f>
        <v>0</v>
      </c>
      <c r="M7" s="21">
        <f>IF(MID(A7,1,2)="AS",D7+E7,0)</f>
        <v>0</v>
      </c>
      <c r="N7" s="21">
        <f>IF(MID(A7,1,2)="IP",D7+E7,0)</f>
        <v>0</v>
      </c>
      <c r="O7" s="21">
        <f t="shared" si="2"/>
        <v>22.4</v>
      </c>
      <c r="P7" s="21">
        <f t="shared" si="3"/>
        <v>22</v>
      </c>
      <c r="Q7" s="21">
        <f t="shared" si="4"/>
        <v>24</v>
      </c>
    </row>
    <row r="8" spans="1:17" s="23" customFormat="1">
      <c r="A8" s="98" t="s">
        <v>91</v>
      </c>
      <c r="B8" s="20">
        <f t="shared" si="5"/>
        <v>0.93333333333333324</v>
      </c>
      <c r="C8" s="20">
        <f t="shared" si="0"/>
        <v>0.9472222222222223</v>
      </c>
      <c r="D8" s="61">
        <v>900</v>
      </c>
      <c r="E8" s="21">
        <v>300</v>
      </c>
      <c r="F8" s="22">
        <f t="shared" si="1"/>
        <v>0.93819444444444444</v>
      </c>
      <c r="H8" s="21">
        <f>IF(MID(A8,1,2)="RM",D8+E8,0)</f>
        <v>0</v>
      </c>
      <c r="I8" s="21">
        <f>IF(MID(A8,1,2)="MP",0,IF(MID(A8,1,1)="M",D8+E8,0))</f>
        <v>1200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0</v>
      </c>
      <c r="M8" s="21">
        <f>IF(MID(A8,1,2)="AS",D8+E8,0)</f>
        <v>0</v>
      </c>
      <c r="N8" s="21">
        <f>IF(MID(A8,1,2)="IP",D8+E8,0)</f>
        <v>0</v>
      </c>
      <c r="O8" s="21">
        <f t="shared" si="2"/>
        <v>22.733333333333334</v>
      </c>
      <c r="P8" s="21">
        <f t="shared" si="3"/>
        <v>22</v>
      </c>
      <c r="Q8" s="21">
        <f t="shared" si="4"/>
        <v>44</v>
      </c>
    </row>
    <row r="9" spans="1:17" s="23" customFormat="1">
      <c r="A9" s="104" t="s">
        <v>64</v>
      </c>
      <c r="B9" s="20">
        <f t="shared" si="5"/>
        <v>0.9472222222222223</v>
      </c>
      <c r="C9" s="20">
        <f t="shared" si="0"/>
        <v>0.96111111111111114</v>
      </c>
      <c r="D9" s="61">
        <v>900</v>
      </c>
      <c r="E9" s="21">
        <v>300</v>
      </c>
      <c r="F9" s="22">
        <f t="shared" si="1"/>
        <v>0.95208333333333339</v>
      </c>
      <c r="G9" s="97" t="s">
        <v>80</v>
      </c>
      <c r="H9" s="21">
        <f>IF(MID(A9,1,2)="RM",D9+E9,0)</f>
        <v>0</v>
      </c>
      <c r="I9" s="21">
        <f>IF(MID(A9,1,2)="MP",0,IF(MID(A9,1,1)="M",D9+E9,0))</f>
        <v>0</v>
      </c>
      <c r="J9" s="21">
        <f>IF(MID(A9,1,2)="KP",D9+E9,0)</f>
        <v>1200</v>
      </c>
      <c r="K9" s="21">
        <f>IF(MID(A9,1,2)="MP",D9+E9,0)</f>
        <v>0</v>
      </c>
      <c r="L9" s="21">
        <f>IF(MID(A9,1,2)="OC",D9+E9,0)</f>
        <v>0</v>
      </c>
      <c r="M9" s="21">
        <f>IF(MID(A9,1,2)="AS",D9+E9,0)</f>
        <v>0</v>
      </c>
      <c r="N9" s="21">
        <f>IF(MID(A9,1,2)="IP",D9+E9,0)</f>
        <v>0</v>
      </c>
      <c r="O9" s="21">
        <f t="shared" si="2"/>
        <v>23.066666666666666</v>
      </c>
      <c r="P9" s="21">
        <f t="shared" si="3"/>
        <v>23</v>
      </c>
      <c r="Q9" s="21">
        <f t="shared" si="4"/>
        <v>4</v>
      </c>
    </row>
    <row r="10" spans="1:17" s="23" customFormat="1">
      <c r="A10" s="104" t="s">
        <v>62</v>
      </c>
      <c r="B10" s="20">
        <f t="shared" si="5"/>
        <v>0.96111111111111114</v>
      </c>
      <c r="C10" s="20">
        <f t="shared" si="0"/>
        <v>0.97499999999999998</v>
      </c>
      <c r="D10" s="61">
        <v>900</v>
      </c>
      <c r="E10" s="21">
        <v>300</v>
      </c>
      <c r="F10" s="22">
        <f t="shared" si="1"/>
        <v>0.96597222222222223</v>
      </c>
      <c r="H10" s="21">
        <f>IF(MID(A10,1,2)="RM",D10+E10,0)</f>
        <v>0</v>
      </c>
      <c r="I10" s="21">
        <f>IF(MID(A10,1,2)="MP",0,IF(MID(A10,1,1)="M",D10+E10,0))</f>
        <v>1200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23.4</v>
      </c>
      <c r="P10" s="21">
        <f t="shared" si="3"/>
        <v>23</v>
      </c>
      <c r="Q10" s="21">
        <f t="shared" si="4"/>
        <v>24</v>
      </c>
    </row>
    <row r="11" spans="1:17" s="23" customFormat="1">
      <c r="A11" s="104" t="s">
        <v>68</v>
      </c>
      <c r="B11" s="20">
        <f t="shared" si="5"/>
        <v>0.97499999999999998</v>
      </c>
      <c r="C11" s="20">
        <f t="shared" si="0"/>
        <v>0.98888888888888893</v>
      </c>
      <c r="D11" s="61">
        <v>900</v>
      </c>
      <c r="E11" s="21">
        <v>300</v>
      </c>
      <c r="F11" s="22">
        <f t="shared" si="1"/>
        <v>0.97986111111111107</v>
      </c>
      <c r="H11" s="21">
        <f>IF(MID(A11,1,2)="RM",D11+E11,0)</f>
        <v>0</v>
      </c>
      <c r="I11" s="21">
        <f>IF(MID(A11,1,2)="MP",0,IF(MID(A11,1,1)="M",D11+E11,0))</f>
        <v>0</v>
      </c>
      <c r="J11" s="21">
        <f>IF(MID(A11,1,2)="KP",D11+E11,0)</f>
        <v>1200</v>
      </c>
      <c r="K11" s="21">
        <f>IF(MID(A11,1,2)="MP",D11+E11,0)</f>
        <v>0</v>
      </c>
      <c r="L11" s="21">
        <f>IF(MID(A11,1,2)="OC",D11+E11,0)</f>
        <v>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23.733333333333334</v>
      </c>
      <c r="P11" s="21">
        <f t="shared" si="3"/>
        <v>23</v>
      </c>
      <c r="Q11" s="21">
        <f t="shared" si="4"/>
        <v>44</v>
      </c>
    </row>
    <row r="12" spans="1:17" s="23" customFormat="1">
      <c r="A12" s="98" t="s">
        <v>92</v>
      </c>
      <c r="B12" s="20">
        <f t="shared" si="5"/>
        <v>0.98888888888888893</v>
      </c>
      <c r="C12" s="20">
        <f t="shared" si="0"/>
        <v>0.99930555555555556</v>
      </c>
      <c r="D12" s="61">
        <v>600</v>
      </c>
      <c r="E12" s="21">
        <v>300</v>
      </c>
      <c r="F12" s="22">
        <f t="shared" si="1"/>
        <v>0.99236111111111114</v>
      </c>
      <c r="H12" s="21">
        <f>IF(MID(A12,1,2)="RM",D12+E12,0)</f>
        <v>0</v>
      </c>
      <c r="I12" s="21">
        <f>IF(MID(A12,1,2)="MP",0,IF(MID(A12,1,1)="M",D12+E12,0))</f>
        <v>0</v>
      </c>
      <c r="J12" s="21">
        <f>IF(MID(A12,1,2)="KP",D12+E12,0)</f>
        <v>0</v>
      </c>
      <c r="K12" s="21">
        <f>IF(MID(A12,1,2)="MP",D12+E12,0)</f>
        <v>900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23.983333333333334</v>
      </c>
      <c r="P12" s="21">
        <f t="shared" si="3"/>
        <v>23</v>
      </c>
      <c r="Q12" s="21">
        <f t="shared" si="4"/>
        <v>59</v>
      </c>
    </row>
    <row r="13" spans="1:17" s="23" customFormat="1">
      <c r="A13" s="104" t="s">
        <v>62</v>
      </c>
      <c r="B13" s="20">
        <f t="shared" si="5"/>
        <v>0.99930555555555556</v>
      </c>
      <c r="C13" s="20">
        <f t="shared" si="0"/>
        <v>1.3194444444444509E-2</v>
      </c>
      <c r="D13" s="61">
        <v>900</v>
      </c>
      <c r="E13" s="21">
        <v>300</v>
      </c>
      <c r="F13" s="22">
        <f t="shared" si="1"/>
        <v>4.1666666666666519E-3</v>
      </c>
      <c r="H13" s="21">
        <f>IF(MID(A13,1,2)="RM",D13+E13,0)</f>
        <v>0</v>
      </c>
      <c r="I13" s="21">
        <f>IF(MID(A13,1,2)="MP",0,IF(MID(A13,1,1)="M",D13+E13,0))</f>
        <v>1200</v>
      </c>
      <c r="J13" s="21">
        <f>IF(MID(A13,1,2)="KP",D13+E13,0)</f>
        <v>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24.316666666666666</v>
      </c>
      <c r="P13" s="21">
        <f t="shared" si="3"/>
        <v>24</v>
      </c>
      <c r="Q13" s="21">
        <f t="shared" si="4"/>
        <v>19</v>
      </c>
    </row>
    <row r="14" spans="1:17" s="23" customFormat="1">
      <c r="A14" s="104" t="s">
        <v>65</v>
      </c>
      <c r="B14" s="20">
        <f t="shared" si="5"/>
        <v>1.3194444444444509E-2</v>
      </c>
      <c r="C14" s="20">
        <f t="shared" si="0"/>
        <v>2.7083333333333334E-2</v>
      </c>
      <c r="D14" s="61">
        <v>900</v>
      </c>
      <c r="E14" s="21">
        <v>300</v>
      </c>
      <c r="F14" s="22">
        <f t="shared" si="1"/>
        <v>1.8055555555555557E-2</v>
      </c>
      <c r="G14" s="97" t="s">
        <v>81</v>
      </c>
      <c r="H14" s="21">
        <f>IF(MID(A14,1,2)="RM",D14+E14,0)</f>
        <v>0</v>
      </c>
      <c r="I14" s="21">
        <f>IF(MID(A14,1,2)="MP",0,IF(MID(A14,1,1)="M",D14+E14,0))</f>
        <v>0</v>
      </c>
      <c r="J14" s="21">
        <f>IF(MID(A14,1,2)="KP",D14+E14,0)</f>
        <v>1200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0.65</v>
      </c>
      <c r="P14" s="21">
        <f t="shared" si="3"/>
        <v>0</v>
      </c>
      <c r="Q14" s="21">
        <f t="shared" si="4"/>
        <v>39</v>
      </c>
    </row>
    <row r="15" spans="1:17" s="23" customFormat="1">
      <c r="A15" s="104" t="s">
        <v>93</v>
      </c>
      <c r="B15" s="20">
        <f t="shared" si="5"/>
        <v>2.7083333333333334E-2</v>
      </c>
      <c r="C15" s="20">
        <f t="shared" si="0"/>
        <v>3.7499999999999999E-2</v>
      </c>
      <c r="D15" s="61">
        <v>600</v>
      </c>
      <c r="E15" s="21">
        <v>300</v>
      </c>
      <c r="F15" s="22">
        <f t="shared" si="1"/>
        <v>3.0555555555555555E-2</v>
      </c>
      <c r="H15" s="21">
        <f>IF(MID(A15,1,2)="RM",D15+E15,0)</f>
        <v>0</v>
      </c>
      <c r="I15" s="21">
        <f>IF(MID(A15,1,2)="MP",0,IF(MID(A15,1,1)="M",D15+E15,0))</f>
        <v>0</v>
      </c>
      <c r="J15" s="21">
        <f>IF(MID(A15,1,2)="KP",D15+E15,0)</f>
        <v>900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0.9</v>
      </c>
      <c r="P15" s="21">
        <f t="shared" si="3"/>
        <v>0</v>
      </c>
      <c r="Q15" s="21">
        <f t="shared" si="4"/>
        <v>54</v>
      </c>
    </row>
    <row r="16" spans="1:17" s="23" customFormat="1">
      <c r="A16" s="98" t="s">
        <v>94</v>
      </c>
      <c r="B16" s="20">
        <f t="shared" si="5"/>
        <v>3.7499999999999999E-2</v>
      </c>
      <c r="C16" s="20">
        <f t="shared" si="0"/>
        <v>5.1388888888888894E-2</v>
      </c>
      <c r="D16" s="61">
        <v>900</v>
      </c>
      <c r="E16" s="21">
        <v>300</v>
      </c>
      <c r="F16" s="22">
        <f t="shared" si="1"/>
        <v>4.2361111111111106E-2</v>
      </c>
      <c r="H16" s="21">
        <f>IF(MID(A16,1,2)="RM",D16+E16,0)</f>
        <v>0</v>
      </c>
      <c r="I16" s="21">
        <f>IF(MID(A16,1,2)="MP",0,IF(MID(A16,1,1)="M",D16+E16,0))</f>
        <v>1200</v>
      </c>
      <c r="J16" s="21">
        <f>IF(MID(A16,1,2)="KP",D16+E16,0)</f>
        <v>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1.2333333333333334</v>
      </c>
      <c r="P16" s="21">
        <f t="shared" si="3"/>
        <v>1</v>
      </c>
      <c r="Q16" s="21">
        <f t="shared" si="4"/>
        <v>14</v>
      </c>
    </row>
    <row r="17" spans="1:17" s="23" customFormat="1">
      <c r="A17" s="104" t="s">
        <v>95</v>
      </c>
      <c r="B17" s="20">
        <f t="shared" si="5"/>
        <v>5.1388888888888894E-2</v>
      </c>
      <c r="C17" s="20">
        <f t="shared" si="0"/>
        <v>6.5277777777777782E-2</v>
      </c>
      <c r="D17" s="61">
        <v>900</v>
      </c>
      <c r="E17" s="21">
        <v>300</v>
      </c>
      <c r="F17" s="22">
        <f t="shared" si="1"/>
        <v>5.6250000000000001E-2</v>
      </c>
      <c r="H17" s="21">
        <f>IF(MID(A17,1,2)="RM",D17+E17,0)</f>
        <v>0</v>
      </c>
      <c r="I17" s="21">
        <f>IF(MID(A17,1,2)="MP",0,IF(MID(A17,1,1)="M",D17+E17,0))</f>
        <v>0</v>
      </c>
      <c r="J17" s="21">
        <f>IF(MID(A17,1,2)="KP",D17+E17,0)</f>
        <v>0</v>
      </c>
      <c r="K17" s="21">
        <f>IF(MID(A17,1,2)="MP",D17+E17,0)</f>
        <v>1200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1.5666666666666667</v>
      </c>
      <c r="P17" s="21">
        <f t="shared" si="3"/>
        <v>1</v>
      </c>
      <c r="Q17" s="21">
        <f t="shared" si="4"/>
        <v>34</v>
      </c>
    </row>
    <row r="18" spans="1:17" s="23" customFormat="1">
      <c r="A18" s="98" t="s">
        <v>96</v>
      </c>
      <c r="B18" s="20">
        <f t="shared" si="5"/>
        <v>6.5277777777777782E-2</v>
      </c>
      <c r="C18" s="20">
        <f t="shared" si="0"/>
        <v>7.9166666666666663E-2</v>
      </c>
      <c r="D18" s="61">
        <v>900</v>
      </c>
      <c r="E18" s="21">
        <v>300</v>
      </c>
      <c r="F18" s="22">
        <f t="shared" si="1"/>
        <v>7.013888888888889E-2</v>
      </c>
      <c r="H18" s="21">
        <f>IF(MID(A18,1,2)="RM",D18+E18,0)</f>
        <v>0</v>
      </c>
      <c r="I18" s="21">
        <f>IF(MID(A18,1,2)="MP",0,IF(MID(A18,1,1)="M",D18+E18,0))</f>
        <v>1200</v>
      </c>
      <c r="J18" s="21">
        <f>IF(MID(A18,1,2)="KP",D18+E18,0)</f>
        <v>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1.9</v>
      </c>
      <c r="P18" s="21">
        <f t="shared" si="3"/>
        <v>1</v>
      </c>
      <c r="Q18" s="21">
        <f t="shared" si="4"/>
        <v>54</v>
      </c>
    </row>
    <row r="19" spans="1:17" s="23" customFormat="1">
      <c r="A19" s="104" t="s">
        <v>74</v>
      </c>
      <c r="B19" s="20">
        <f t="shared" si="5"/>
        <v>7.9166666666666663E-2</v>
      </c>
      <c r="C19" s="20">
        <f t="shared" si="0"/>
        <v>9.3055555555555558E-2</v>
      </c>
      <c r="D19" s="61">
        <v>900</v>
      </c>
      <c r="E19" s="21">
        <v>300</v>
      </c>
      <c r="F19" s="22">
        <f t="shared" si="1"/>
        <v>8.4027777777777771E-2</v>
      </c>
      <c r="H19" s="21">
        <f>IF(MID(A19,1,2)="RM",D19+E19,0)</f>
        <v>0</v>
      </c>
      <c r="I19" s="21">
        <f>IF(MID(A19,1,2)="MP",0,IF(MID(A19,1,1)="M",D19+E19,0))</f>
        <v>0</v>
      </c>
      <c r="J19" s="21">
        <f>IF(MID(A19,1,2)="KP",D19+E19,0)</f>
        <v>1200</v>
      </c>
      <c r="K19" s="21">
        <f>IF(MID(A19,1,2)="MP",D19+E19,0)</f>
        <v>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2.2333333333333334</v>
      </c>
      <c r="P19" s="21">
        <f t="shared" si="3"/>
        <v>2</v>
      </c>
      <c r="Q19" s="21">
        <f t="shared" si="4"/>
        <v>14</v>
      </c>
    </row>
    <row r="20" spans="1:17" s="23" customFormat="1">
      <c r="A20" s="98" t="s">
        <v>94</v>
      </c>
      <c r="B20" s="20">
        <f t="shared" si="5"/>
        <v>9.3055555555555558E-2</v>
      </c>
      <c r="C20" s="20">
        <f t="shared" si="0"/>
        <v>0.10694444444444444</v>
      </c>
      <c r="D20" s="61">
        <v>900</v>
      </c>
      <c r="E20" s="21">
        <v>300</v>
      </c>
      <c r="F20" s="22">
        <f t="shared" si="1"/>
        <v>9.7916666666666666E-2</v>
      </c>
      <c r="H20" s="21">
        <f>IF(MID(A20,1,2)="RM",D20+E20,0)</f>
        <v>0</v>
      </c>
      <c r="I20" s="21">
        <f>IF(MID(A20,1,2)="MP",0,IF(MID(A20,1,1)="M",D20+E20,0))</f>
        <v>1200</v>
      </c>
      <c r="J20" s="21">
        <f>IF(MID(A20,1,2)="KP",D20+E20,0)</f>
        <v>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2.5666666666666664</v>
      </c>
      <c r="P20" s="21">
        <f t="shared" si="3"/>
        <v>2</v>
      </c>
      <c r="Q20" s="21">
        <f t="shared" si="4"/>
        <v>34</v>
      </c>
    </row>
    <row r="21" spans="1:17" s="23" customFormat="1">
      <c r="A21" s="104" t="s">
        <v>76</v>
      </c>
      <c r="B21" s="20">
        <f t="shared" si="5"/>
        <v>0.10694444444444444</v>
      </c>
      <c r="C21" s="20">
        <f t="shared" si="0"/>
        <v>0.12083333333333333</v>
      </c>
      <c r="D21" s="61">
        <v>900</v>
      </c>
      <c r="E21" s="21">
        <v>300</v>
      </c>
      <c r="F21" s="22">
        <f t="shared" si="1"/>
        <v>0.11180555555555556</v>
      </c>
      <c r="H21" s="21">
        <f>IF(MID(A21,1,2)="RM",D21+E21,0)</f>
        <v>0</v>
      </c>
      <c r="I21" s="21">
        <f>IF(MID(A21,1,2)="MP",0,IF(MID(A21,1,1)="M",D21+E21,0))</f>
        <v>0</v>
      </c>
      <c r="J21" s="21">
        <f>IF(MID(A21,1,2)="KP",D21+E21,0)</f>
        <v>1200</v>
      </c>
      <c r="K21" s="21">
        <f>IF(MID(A21,1,2)="MP",D21+E21,0)</f>
        <v>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2.9</v>
      </c>
      <c r="P21" s="21">
        <f t="shared" si="3"/>
        <v>2</v>
      </c>
      <c r="Q21" s="21">
        <f t="shared" si="4"/>
        <v>54</v>
      </c>
    </row>
    <row r="22" spans="1:17" s="23" customFormat="1">
      <c r="A22" s="98" t="s">
        <v>96</v>
      </c>
      <c r="B22" s="20">
        <f t="shared" si="5"/>
        <v>0.12083333333333333</v>
      </c>
      <c r="C22" s="20">
        <f t="shared" si="0"/>
        <v>0.13472222222222222</v>
      </c>
      <c r="D22" s="61">
        <v>900</v>
      </c>
      <c r="E22" s="21">
        <v>300</v>
      </c>
      <c r="F22" s="22">
        <f t="shared" si="1"/>
        <v>0.12569444444444444</v>
      </c>
      <c r="H22" s="21">
        <f>IF(MID(A22,1,2)="RM",D22+E22,0)</f>
        <v>0</v>
      </c>
      <c r="I22" s="21">
        <f>IF(MID(A22,1,2)="MP",0,IF(MID(A22,1,1)="M",D22+E22,0))</f>
        <v>1200</v>
      </c>
      <c r="J22" s="21">
        <f>IF(MID(A22,1,2)="KP",D22+E22,0)</f>
        <v>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3.2333333333333334</v>
      </c>
      <c r="P22" s="21">
        <f t="shared" si="3"/>
        <v>3</v>
      </c>
      <c r="Q22" s="21">
        <f t="shared" si="4"/>
        <v>14</v>
      </c>
    </row>
    <row r="23" spans="1:17" s="23" customFormat="1">
      <c r="A23" s="104" t="s">
        <v>77</v>
      </c>
      <c r="B23" s="20">
        <f t="shared" si="5"/>
        <v>0.13472222222222222</v>
      </c>
      <c r="C23" s="20">
        <f t="shared" si="0"/>
        <v>0.1451388888888889</v>
      </c>
      <c r="D23" s="61">
        <v>600</v>
      </c>
      <c r="E23" s="21">
        <v>300</v>
      </c>
      <c r="F23" s="22">
        <f t="shared" si="1"/>
        <v>0.13819444444444443</v>
      </c>
      <c r="H23" s="21">
        <f>IF(MID(A23,1,2)="RM",D23+E23,0)</f>
        <v>0</v>
      </c>
      <c r="I23" s="21">
        <f>IF(MID(A23,1,2)="MP",0,IF(MID(A23,1,1)="M",D23+E23,0))</f>
        <v>0</v>
      </c>
      <c r="J23" s="21">
        <f>IF(MID(A23,1,2)="KP",D23+E23,0)</f>
        <v>900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3.4833333333333334</v>
      </c>
      <c r="P23" s="21">
        <f t="shared" si="3"/>
        <v>3</v>
      </c>
      <c r="Q23" s="21">
        <f t="shared" si="4"/>
        <v>29</v>
      </c>
    </row>
    <row r="24" spans="1:17" s="23" customFormat="1">
      <c r="A24" s="98" t="s">
        <v>97</v>
      </c>
      <c r="B24" s="20">
        <f t="shared" si="5"/>
        <v>0.1451388888888889</v>
      </c>
      <c r="C24" s="20">
        <f t="shared" si="0"/>
        <v>0.15902777777777777</v>
      </c>
      <c r="D24" s="61">
        <v>900</v>
      </c>
      <c r="E24" s="21">
        <v>300</v>
      </c>
      <c r="F24" s="22">
        <f t="shared" si="1"/>
        <v>0.15</v>
      </c>
      <c r="H24" s="21">
        <f>IF(MID(A24,1,2)="RM",D24+E24,0)</f>
        <v>0</v>
      </c>
      <c r="I24" s="21">
        <f>IF(MID(A24,1,2)="MP",0,IF(MID(A24,1,1)="M",D24+E24,0))</f>
        <v>0</v>
      </c>
      <c r="J24" s="21">
        <f>IF(MID(A24,1,2)="KP",D24+E24,0)</f>
        <v>0</v>
      </c>
      <c r="K24" s="21">
        <f>IF(MID(A24,1,2)="MP",D24+E24,0)</f>
        <v>1200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3.8166666666666664</v>
      </c>
      <c r="P24" s="21">
        <f t="shared" si="3"/>
        <v>3</v>
      </c>
      <c r="Q24" s="21">
        <f t="shared" si="4"/>
        <v>49</v>
      </c>
    </row>
    <row r="25" spans="1:17" s="23" customFormat="1">
      <c r="A25" s="98" t="s">
        <v>78</v>
      </c>
      <c r="B25" s="20">
        <f t="shared" si="5"/>
        <v>0.15902777777777777</v>
      </c>
      <c r="C25" s="20">
        <f t="shared" si="0"/>
        <v>0.17291666666666669</v>
      </c>
      <c r="D25" s="61">
        <v>900</v>
      </c>
      <c r="E25" s="21">
        <v>300</v>
      </c>
      <c r="F25" s="22">
        <f t="shared" si="1"/>
        <v>0.16388888888888889</v>
      </c>
      <c r="H25" s="21">
        <f>IF(MID(A25,1,2)="RM",D25+E25,0)</f>
        <v>0</v>
      </c>
      <c r="I25" s="21">
        <f>IF(MID(A25,1,2)="MP",0,IF(MID(A25,1,1)="M",D25+E25,0))</f>
        <v>0</v>
      </c>
      <c r="J25" s="21">
        <f>IF(MID(A25,1,2)="KP",D25+E25,0)</f>
        <v>0</v>
      </c>
      <c r="K25" s="21">
        <f>IF(MID(A25,1,2)="MP",D25+E25,0)</f>
        <v>1200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4.1500000000000004</v>
      </c>
      <c r="P25" s="21">
        <f t="shared" si="3"/>
        <v>4</v>
      </c>
      <c r="Q25" s="21">
        <f t="shared" si="4"/>
        <v>9</v>
      </c>
    </row>
    <row r="26" spans="1:17" s="23" customFormat="1">
      <c r="A26" s="98" t="s">
        <v>98</v>
      </c>
      <c r="B26" s="20">
        <f t="shared" si="5"/>
        <v>0.17291666666666669</v>
      </c>
      <c r="C26" s="20">
        <f t="shared" si="0"/>
        <v>0.18680555555555556</v>
      </c>
      <c r="D26" s="61">
        <v>900</v>
      </c>
      <c r="E26" s="21">
        <v>300</v>
      </c>
      <c r="F26" s="22">
        <f t="shared" si="1"/>
        <v>0.17777777777777778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0</v>
      </c>
      <c r="K26" s="21">
        <f>IF(MID(A26,1,2)="MP",D26+E26,0)</f>
        <v>1200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4.4833333333333334</v>
      </c>
      <c r="P26" s="21">
        <f t="shared" si="3"/>
        <v>4</v>
      </c>
      <c r="Q26" s="21">
        <f t="shared" si="4"/>
        <v>29</v>
      </c>
    </row>
    <row r="27" spans="1:17" s="23" customFormat="1">
      <c r="A27" s="104" t="s">
        <v>99</v>
      </c>
      <c r="B27" s="20">
        <f t="shared" si="5"/>
        <v>0.18680555555555556</v>
      </c>
      <c r="C27" s="20">
        <f t="shared" si="0"/>
        <v>0.20069444444444443</v>
      </c>
      <c r="D27" s="61">
        <v>900</v>
      </c>
      <c r="E27" s="21">
        <v>300</v>
      </c>
      <c r="F27" s="22">
        <f t="shared" si="1"/>
        <v>0.19166666666666665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1200</v>
      </c>
      <c r="K27" s="21">
        <f>IF(MID(A27,1,2)="MP",D27+E27,0)</f>
        <v>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4.8166666666666664</v>
      </c>
      <c r="P27" s="21">
        <f t="shared" si="3"/>
        <v>4</v>
      </c>
      <c r="Q27" s="21">
        <f t="shared" si="4"/>
        <v>49</v>
      </c>
    </row>
    <row r="28" spans="1:17" s="23" customFormat="1">
      <c r="A28" s="104" t="s">
        <v>100</v>
      </c>
      <c r="B28" s="20">
        <f t="shared" ref="B28:B30" si="6">C27</f>
        <v>0.20069444444444443</v>
      </c>
      <c r="C28" s="20">
        <f t="shared" ref="C28:C30" si="7">TIME(P28,Q28,0)</f>
        <v>0.21458333333333335</v>
      </c>
      <c r="D28" s="61">
        <v>900</v>
      </c>
      <c r="E28" s="21">
        <v>300</v>
      </c>
      <c r="F28" s="22">
        <f t="shared" ref="F28:F30" si="8">TIME(HOUR(B28),MINUTE(B28)+D28/120,0)</f>
        <v>0.20555555555555557</v>
      </c>
      <c r="H28" s="21">
        <f t="shared" ref="H28:H30" si="9">IF(MID(A28,1,2)="RM",D28+E28,0)</f>
        <v>0</v>
      </c>
      <c r="I28" s="21">
        <f t="shared" ref="I28:I30" si="10">IF(MID(A28,1,2)="MP",0,IF(MID(A28,1,1)="M",D28+E28,0))</f>
        <v>0</v>
      </c>
      <c r="J28" s="21">
        <f t="shared" ref="J28:J30" si="11">IF(MID(A28,1,2)="KP",D28+E28,0)</f>
        <v>1200</v>
      </c>
      <c r="K28" s="21">
        <f t="shared" ref="K28:K30" si="12">IF(MID(A28,1,2)="MP",D28+E28,0)</f>
        <v>0</v>
      </c>
      <c r="L28" s="21">
        <f t="shared" ref="L28:L30" si="13">IF(MID(A28,1,2)="OC",D28+E28,0)</f>
        <v>0</v>
      </c>
      <c r="M28" s="21">
        <f t="shared" ref="M28:M30" si="14">IF(MID(A28,1,2)="AS",D28+E28,0)</f>
        <v>0</v>
      </c>
      <c r="N28" s="21">
        <f t="shared" ref="N28:N30" si="15">IF(MID(A28,1,2)="IP",D28+E28,0)</f>
        <v>0</v>
      </c>
      <c r="O28" s="21">
        <f t="shared" ref="O28:O30" si="16">HOUR(B28)+(MINUTE(B28)+(D28+E28)/60)/60</f>
        <v>5.15</v>
      </c>
      <c r="P28" s="21">
        <f t="shared" ref="P28:P30" si="17">INT(O28)</f>
        <v>5</v>
      </c>
      <c r="Q28" s="21">
        <f t="shared" ref="Q28:Q30" si="18">ROUND(((O28-P28)*60),0)</f>
        <v>9</v>
      </c>
    </row>
    <row r="29" spans="1:17" s="23" customFormat="1">
      <c r="A29" s="98" t="s">
        <v>101</v>
      </c>
      <c r="B29" s="20">
        <f t="shared" si="6"/>
        <v>0.21458333333333335</v>
      </c>
      <c r="C29" s="20">
        <f t="shared" si="7"/>
        <v>0.22847222222222222</v>
      </c>
      <c r="D29" s="61">
        <v>900</v>
      </c>
      <c r="E29" s="21">
        <v>300</v>
      </c>
      <c r="F29" s="22">
        <f t="shared" si="8"/>
        <v>0.21944444444444444</v>
      </c>
      <c r="H29" s="21">
        <f t="shared" si="9"/>
        <v>0</v>
      </c>
      <c r="I29" s="21">
        <f t="shared" si="10"/>
        <v>0</v>
      </c>
      <c r="J29" s="21">
        <f t="shared" si="11"/>
        <v>1200</v>
      </c>
      <c r="K29" s="21">
        <f t="shared" si="12"/>
        <v>0</v>
      </c>
      <c r="L29" s="21">
        <f t="shared" si="13"/>
        <v>0</v>
      </c>
      <c r="M29" s="21">
        <f t="shared" si="14"/>
        <v>0</v>
      </c>
      <c r="N29" s="21">
        <f t="shared" si="15"/>
        <v>0</v>
      </c>
      <c r="O29" s="21">
        <f t="shared" si="16"/>
        <v>5.4833333333333334</v>
      </c>
      <c r="P29" s="21">
        <f t="shared" si="17"/>
        <v>5</v>
      </c>
      <c r="Q29" s="21">
        <f t="shared" si="18"/>
        <v>29</v>
      </c>
    </row>
    <row r="30" spans="1:17" s="23" customFormat="1">
      <c r="A30" s="98" t="s">
        <v>89</v>
      </c>
      <c r="B30" s="20">
        <f t="shared" si="6"/>
        <v>0.22847222222222222</v>
      </c>
      <c r="C30" s="20">
        <f t="shared" si="7"/>
        <v>0.24236111111111111</v>
      </c>
      <c r="D30" s="61">
        <v>900</v>
      </c>
      <c r="E30" s="21">
        <v>300</v>
      </c>
      <c r="F30" s="22">
        <f t="shared" si="8"/>
        <v>0.23333333333333331</v>
      </c>
      <c r="H30" s="21">
        <f t="shared" si="9"/>
        <v>0</v>
      </c>
      <c r="I30" s="21">
        <f t="shared" si="10"/>
        <v>0</v>
      </c>
      <c r="J30" s="21">
        <f t="shared" si="11"/>
        <v>0</v>
      </c>
      <c r="K30" s="21">
        <f t="shared" si="12"/>
        <v>1200</v>
      </c>
      <c r="L30" s="21">
        <f t="shared" si="13"/>
        <v>0</v>
      </c>
      <c r="M30" s="21">
        <f t="shared" si="14"/>
        <v>0</v>
      </c>
      <c r="N30" s="21">
        <f t="shared" si="15"/>
        <v>0</v>
      </c>
      <c r="O30" s="21">
        <f t="shared" si="16"/>
        <v>5.8166666666666664</v>
      </c>
      <c r="P30" s="21">
        <f t="shared" si="17"/>
        <v>5</v>
      </c>
      <c r="Q30" s="21">
        <f t="shared" si="18"/>
        <v>49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 t="shared" ref="H32:N32" si="19">SUM(H4:H30)</f>
        <v>0</v>
      </c>
      <c r="I32" s="27">
        <f t="shared" si="19"/>
        <v>10800</v>
      </c>
      <c r="J32" s="27">
        <f t="shared" si="19"/>
        <v>12600</v>
      </c>
      <c r="K32" s="27">
        <f t="shared" si="19"/>
        <v>8100</v>
      </c>
      <c r="L32" s="27">
        <f t="shared" si="19"/>
        <v>0</v>
      </c>
      <c r="M32" s="27">
        <f t="shared" si="19"/>
        <v>0</v>
      </c>
      <c r="N32" s="27">
        <f t="shared" si="19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4" sqref="A24:A26"/>
    </sheetView>
  </sheetViews>
  <sheetFormatPr baseColWidth="10" defaultRowHeight="15" x14ac:dyDescent="0"/>
  <sheetData>
    <row r="1" spans="1:17">
      <c r="A1" s="99" t="s">
        <v>43</v>
      </c>
      <c r="B1" s="100" t="s">
        <v>4</v>
      </c>
      <c r="C1" s="100" t="s">
        <v>5</v>
      </c>
      <c r="D1" s="101" t="s">
        <v>6</v>
      </c>
      <c r="E1" s="101" t="s">
        <v>12</v>
      </c>
      <c r="F1" s="99" t="s">
        <v>8</v>
      </c>
      <c r="G1" s="99" t="s">
        <v>47</v>
      </c>
      <c r="H1" s="101" t="s">
        <v>15</v>
      </c>
      <c r="I1" s="101" t="s">
        <v>16</v>
      </c>
      <c r="J1" s="101" t="s">
        <v>17</v>
      </c>
      <c r="K1" s="101" t="s">
        <v>18</v>
      </c>
      <c r="L1" s="101" t="s">
        <v>19</v>
      </c>
      <c r="M1" s="101" t="s">
        <v>20</v>
      </c>
      <c r="N1" s="101" t="s">
        <v>21</v>
      </c>
      <c r="O1" s="101"/>
      <c r="P1" s="101"/>
      <c r="Q1" s="101"/>
    </row>
    <row r="2" spans="1:17">
      <c r="A2" s="102" t="s">
        <v>59</v>
      </c>
      <c r="B2" s="16">
        <v>0.85069444444444453</v>
      </c>
      <c r="C2" s="16">
        <v>0.86805555555555547</v>
      </c>
      <c r="D2" s="68">
        <v>900</v>
      </c>
      <c r="E2" s="68">
        <v>300</v>
      </c>
      <c r="F2" s="103">
        <v>0.85763888888888884</v>
      </c>
      <c r="G2" s="67"/>
      <c r="H2" s="68">
        <v>0</v>
      </c>
      <c r="I2" s="68">
        <v>0</v>
      </c>
      <c r="J2" s="68">
        <v>0</v>
      </c>
      <c r="K2" s="68">
        <v>0</v>
      </c>
      <c r="L2" s="68">
        <v>1500</v>
      </c>
      <c r="M2" s="68">
        <v>0</v>
      </c>
      <c r="N2" s="68">
        <v>0</v>
      </c>
      <c r="O2" s="68">
        <v>20.833333329999999</v>
      </c>
      <c r="P2" s="68">
        <v>20</v>
      </c>
      <c r="Q2" s="68">
        <v>50</v>
      </c>
    </row>
    <row r="3" spans="1:17">
      <c r="A3" s="105" t="s">
        <v>62</v>
      </c>
      <c r="B3" s="16">
        <v>0.86805555555555547</v>
      </c>
      <c r="C3" s="16">
        <v>0.88541666666666663</v>
      </c>
      <c r="D3" s="68">
        <v>900</v>
      </c>
      <c r="E3" s="68">
        <v>300</v>
      </c>
      <c r="F3" s="103">
        <v>0.875</v>
      </c>
      <c r="G3" s="67"/>
      <c r="H3" s="68">
        <v>0</v>
      </c>
      <c r="I3" s="68">
        <v>0</v>
      </c>
      <c r="J3" s="68">
        <v>0</v>
      </c>
      <c r="K3" s="68">
        <v>0</v>
      </c>
      <c r="L3" s="68">
        <v>1500</v>
      </c>
      <c r="M3" s="68">
        <v>0</v>
      </c>
      <c r="N3" s="68">
        <v>0</v>
      </c>
      <c r="O3" s="68">
        <v>21.25</v>
      </c>
      <c r="P3" s="68">
        <v>21</v>
      </c>
      <c r="Q3" s="68">
        <v>15</v>
      </c>
    </row>
    <row r="4" spans="1:17">
      <c r="A4" s="105" t="s">
        <v>63</v>
      </c>
      <c r="B4" s="16">
        <v>0.88541666666666663</v>
      </c>
      <c r="C4" s="16">
        <v>0.90277777777777779</v>
      </c>
      <c r="D4" s="68">
        <v>900</v>
      </c>
      <c r="E4" s="68">
        <v>300</v>
      </c>
      <c r="F4" s="103">
        <v>0.89236111111111116</v>
      </c>
      <c r="G4" s="67"/>
      <c r="H4" s="68">
        <v>0</v>
      </c>
      <c r="I4" s="68">
        <v>0</v>
      </c>
      <c r="J4" s="68">
        <v>0</v>
      </c>
      <c r="K4" s="68">
        <v>0</v>
      </c>
      <c r="L4" s="68">
        <v>1500</v>
      </c>
      <c r="M4" s="68">
        <v>0</v>
      </c>
      <c r="N4" s="68">
        <v>0</v>
      </c>
      <c r="O4" s="68">
        <v>21.666666670000001</v>
      </c>
      <c r="P4" s="68">
        <v>21</v>
      </c>
      <c r="Q4" s="68">
        <v>40</v>
      </c>
    </row>
    <row r="5" spans="1:17">
      <c r="A5" s="105" t="s">
        <v>60</v>
      </c>
      <c r="B5" s="16">
        <v>0.90277777777777779</v>
      </c>
      <c r="C5" s="16">
        <v>0.92013888888888884</v>
      </c>
      <c r="D5" s="68">
        <v>900</v>
      </c>
      <c r="E5" s="68">
        <v>300</v>
      </c>
      <c r="F5" s="103">
        <v>0.90972222222222221</v>
      </c>
      <c r="G5" s="97" t="s">
        <v>80</v>
      </c>
      <c r="H5" s="68">
        <v>0</v>
      </c>
      <c r="I5" s="68">
        <v>0</v>
      </c>
      <c r="J5" s="68">
        <v>0</v>
      </c>
      <c r="K5" s="68">
        <v>0</v>
      </c>
      <c r="L5" s="68">
        <v>1500</v>
      </c>
      <c r="M5" s="68">
        <v>0</v>
      </c>
      <c r="N5" s="68">
        <v>0</v>
      </c>
      <c r="O5" s="68">
        <v>22.083333329999999</v>
      </c>
      <c r="P5" s="68">
        <v>22</v>
      </c>
      <c r="Q5" s="68">
        <v>5</v>
      </c>
    </row>
    <row r="6" spans="1:17">
      <c r="A6" s="102" t="s">
        <v>59</v>
      </c>
      <c r="B6" s="16">
        <v>0.92013888888888884</v>
      </c>
      <c r="C6" s="16">
        <v>0.9277777777777777</v>
      </c>
      <c r="D6" s="68">
        <v>900</v>
      </c>
      <c r="E6" s="68">
        <v>300</v>
      </c>
      <c r="F6" s="103">
        <v>0.92361111111111116</v>
      </c>
      <c r="G6" s="67"/>
      <c r="H6" s="68">
        <v>660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22.266666669999999</v>
      </c>
      <c r="P6" s="68">
        <v>22</v>
      </c>
      <c r="Q6" s="68">
        <v>16</v>
      </c>
    </row>
    <row r="7" spans="1:17">
      <c r="A7" s="105" t="s">
        <v>103</v>
      </c>
      <c r="B7" s="16">
        <v>0.9277777777777777</v>
      </c>
      <c r="C7" s="16">
        <v>0.93541666666666667</v>
      </c>
      <c r="D7" s="68">
        <v>1200</v>
      </c>
      <c r="E7" s="68">
        <v>60</v>
      </c>
      <c r="F7" s="103">
        <v>0.93125000000000002</v>
      </c>
      <c r="G7" s="67"/>
      <c r="H7" s="68">
        <v>660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22.45</v>
      </c>
      <c r="P7" s="68">
        <v>22</v>
      </c>
      <c r="Q7" s="68">
        <v>27</v>
      </c>
    </row>
    <row r="8" spans="1:17">
      <c r="A8" s="105" t="s">
        <v>104</v>
      </c>
      <c r="B8" s="16">
        <v>0.93541666666666667</v>
      </c>
      <c r="C8" s="16">
        <v>0.94305555555555554</v>
      </c>
      <c r="D8" s="68">
        <v>1200</v>
      </c>
      <c r="E8" s="68">
        <v>60</v>
      </c>
      <c r="F8" s="103">
        <v>0.93888888888888899</v>
      </c>
      <c r="G8" s="67"/>
      <c r="H8" s="68">
        <v>660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22.633333329999999</v>
      </c>
      <c r="P8" s="68">
        <v>22</v>
      </c>
      <c r="Q8" s="68">
        <v>38</v>
      </c>
    </row>
    <row r="9" spans="1:17">
      <c r="A9" s="105" t="s">
        <v>105</v>
      </c>
      <c r="B9" s="16">
        <v>0.94305555555555554</v>
      </c>
      <c r="C9" s="16">
        <v>0.9506944444444444</v>
      </c>
      <c r="D9" s="68">
        <v>1200</v>
      </c>
      <c r="E9" s="68">
        <v>60</v>
      </c>
      <c r="F9" s="103">
        <v>0.94652777777777775</v>
      </c>
      <c r="G9" s="67"/>
      <c r="H9" s="68">
        <v>660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22.81666667</v>
      </c>
      <c r="P9" s="68">
        <v>22</v>
      </c>
      <c r="Q9" s="68">
        <v>49</v>
      </c>
    </row>
    <row r="10" spans="1:17">
      <c r="A10" s="105" t="s">
        <v>106</v>
      </c>
      <c r="B10" s="16">
        <v>0.9506944444444444</v>
      </c>
      <c r="C10" s="16">
        <v>0.95833333333333337</v>
      </c>
      <c r="D10" s="68">
        <v>1200</v>
      </c>
      <c r="E10" s="68">
        <v>300</v>
      </c>
      <c r="F10" s="103">
        <v>0.95416666666666661</v>
      </c>
      <c r="G10" s="67"/>
      <c r="H10" s="68">
        <v>660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23</v>
      </c>
      <c r="P10" s="68">
        <v>23</v>
      </c>
      <c r="Q10" s="68">
        <v>0</v>
      </c>
    </row>
    <row r="11" spans="1:17">
      <c r="A11" s="105" t="s">
        <v>62</v>
      </c>
      <c r="B11" s="16">
        <v>0.95833333333333337</v>
      </c>
      <c r="C11" s="16">
        <v>0.96597222222222223</v>
      </c>
      <c r="D11" s="68">
        <v>900</v>
      </c>
      <c r="E11" s="68">
        <v>300</v>
      </c>
      <c r="F11" s="103">
        <v>0.96180555555555547</v>
      </c>
      <c r="G11" s="67"/>
      <c r="H11" s="68">
        <v>660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23.18333333</v>
      </c>
      <c r="P11" s="68">
        <v>23</v>
      </c>
      <c r="Q11" s="68">
        <v>11</v>
      </c>
    </row>
    <row r="12" spans="1:17">
      <c r="A12" s="105" t="s">
        <v>65</v>
      </c>
      <c r="B12" s="16">
        <v>0.96597222222222223</v>
      </c>
      <c r="C12" s="16">
        <v>0.97361111111111109</v>
      </c>
      <c r="D12" s="68">
        <v>900</v>
      </c>
      <c r="E12" s="68">
        <v>300</v>
      </c>
      <c r="F12" s="103">
        <v>0.96944444444444444</v>
      </c>
      <c r="G12" s="97" t="s">
        <v>81</v>
      </c>
      <c r="H12" s="68">
        <v>660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23.366666670000001</v>
      </c>
      <c r="P12" s="68">
        <v>23</v>
      </c>
      <c r="Q12" s="68">
        <v>22</v>
      </c>
    </row>
    <row r="13" spans="1:17">
      <c r="A13" s="105" t="s">
        <v>112</v>
      </c>
      <c r="B13" s="16">
        <v>0.97361111111111109</v>
      </c>
      <c r="C13" s="16">
        <v>0.98125000000000007</v>
      </c>
      <c r="D13" s="68">
        <v>900</v>
      </c>
      <c r="E13" s="68">
        <v>300</v>
      </c>
      <c r="F13" s="103">
        <v>0.9770833333333333</v>
      </c>
      <c r="G13" s="97" t="s">
        <v>134</v>
      </c>
      <c r="H13" s="68">
        <v>660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23.55</v>
      </c>
      <c r="P13" s="68">
        <v>23</v>
      </c>
      <c r="Q13" s="68">
        <v>33</v>
      </c>
    </row>
    <row r="14" spans="1:17">
      <c r="A14" s="105" t="s">
        <v>74</v>
      </c>
      <c r="B14" s="16">
        <v>0.98125000000000007</v>
      </c>
      <c r="C14" s="16">
        <v>0.98888888888888893</v>
      </c>
      <c r="D14" s="68">
        <v>900</v>
      </c>
      <c r="E14" s="68">
        <v>300</v>
      </c>
      <c r="F14" s="103">
        <v>0.98472222222222217</v>
      </c>
      <c r="G14" s="67"/>
      <c r="H14" s="68">
        <v>660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23.733333330000001</v>
      </c>
      <c r="P14" s="68">
        <v>23</v>
      </c>
      <c r="Q14" s="68">
        <v>44</v>
      </c>
    </row>
    <row r="15" spans="1:17">
      <c r="A15" s="105" t="s">
        <v>62</v>
      </c>
      <c r="B15" s="16">
        <v>0.98888888888888893</v>
      </c>
      <c r="C15" s="16">
        <v>0.99652777777777779</v>
      </c>
      <c r="D15" s="68">
        <v>900</v>
      </c>
      <c r="E15" s="68">
        <v>300</v>
      </c>
      <c r="F15" s="103">
        <v>0.99236111111111114</v>
      </c>
      <c r="G15" s="67"/>
      <c r="H15" s="68">
        <v>660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23.916666670000001</v>
      </c>
      <c r="P15" s="68">
        <v>23</v>
      </c>
      <c r="Q15" s="68">
        <v>55</v>
      </c>
    </row>
    <row r="16" spans="1:17">
      <c r="A16" s="102" t="s">
        <v>113</v>
      </c>
      <c r="B16" s="16">
        <v>0.99652777777777779</v>
      </c>
      <c r="C16" s="16">
        <v>4.1666666666666666E-3</v>
      </c>
      <c r="D16" s="68">
        <v>900</v>
      </c>
      <c r="E16" s="68">
        <v>300</v>
      </c>
      <c r="F16" s="103">
        <v>0</v>
      </c>
      <c r="G16" s="67"/>
      <c r="H16" s="68">
        <v>660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24.1</v>
      </c>
      <c r="P16" s="68">
        <v>24</v>
      </c>
      <c r="Q16" s="68">
        <v>6</v>
      </c>
    </row>
    <row r="17" spans="1:17">
      <c r="A17" s="105" t="s">
        <v>68</v>
      </c>
      <c r="B17" s="16">
        <v>4.1666666666666666E-3</v>
      </c>
      <c r="C17" s="16">
        <v>1.1805555555555555E-2</v>
      </c>
      <c r="D17" s="68">
        <v>900</v>
      </c>
      <c r="E17" s="68">
        <v>300</v>
      </c>
      <c r="F17" s="103">
        <v>7.6388888888888886E-3</v>
      </c>
      <c r="G17" s="67"/>
      <c r="H17" s="68">
        <v>660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0.28333333300000002</v>
      </c>
      <c r="P17" s="68">
        <v>0</v>
      </c>
      <c r="Q17" s="68">
        <v>17</v>
      </c>
    </row>
    <row r="18" spans="1:17">
      <c r="A18" s="105" t="s">
        <v>76</v>
      </c>
      <c r="B18" s="16">
        <v>1.1805555555555555E-2</v>
      </c>
      <c r="C18" s="16">
        <v>1.9444444444444445E-2</v>
      </c>
      <c r="D18" s="68">
        <v>900</v>
      </c>
      <c r="E18" s="68">
        <v>300</v>
      </c>
      <c r="F18" s="103">
        <v>1.5277777777777777E-2</v>
      </c>
      <c r="G18" s="67"/>
      <c r="H18" s="68">
        <v>660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0.46666666699999998</v>
      </c>
      <c r="P18" s="68">
        <v>0</v>
      </c>
      <c r="Q18" s="68">
        <v>28</v>
      </c>
    </row>
    <row r="19" spans="1:17">
      <c r="A19" s="105" t="s">
        <v>77</v>
      </c>
      <c r="B19" s="16">
        <v>1.9444444444444445E-2</v>
      </c>
      <c r="C19" s="16">
        <v>2.7083333333333334E-2</v>
      </c>
      <c r="D19" s="68">
        <v>600</v>
      </c>
      <c r="E19" s="68">
        <v>300</v>
      </c>
      <c r="F19" s="103">
        <v>2.2916666666666669E-2</v>
      </c>
      <c r="G19" s="67"/>
      <c r="H19" s="68">
        <v>660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0.65</v>
      </c>
      <c r="P19" s="68">
        <v>0</v>
      </c>
      <c r="Q19" s="68">
        <v>39</v>
      </c>
    </row>
    <row r="20" spans="1:17">
      <c r="A20" s="102" t="s">
        <v>113</v>
      </c>
      <c r="B20" s="16">
        <v>2.7083333333333334E-2</v>
      </c>
      <c r="C20" s="16">
        <v>3.4722222222222224E-2</v>
      </c>
      <c r="D20" s="68">
        <v>900</v>
      </c>
      <c r="E20" s="68">
        <v>300</v>
      </c>
      <c r="F20" s="103">
        <v>3.0555555555555555E-2</v>
      </c>
      <c r="G20" s="67"/>
      <c r="H20" s="68">
        <v>660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0.83333333300000001</v>
      </c>
      <c r="P20" s="68">
        <v>0</v>
      </c>
      <c r="Q20" s="68">
        <v>50</v>
      </c>
    </row>
    <row r="21" spans="1:17">
      <c r="A21" s="106" t="s">
        <v>75</v>
      </c>
      <c r="B21" s="16">
        <v>0.10208333333333335</v>
      </c>
      <c r="C21" s="16">
        <v>0.11597222222222221</v>
      </c>
      <c r="D21" s="68">
        <v>900</v>
      </c>
      <c r="E21" s="68">
        <v>300</v>
      </c>
      <c r="F21" s="103">
        <v>0.10694444444444444</v>
      </c>
      <c r="G21" s="67"/>
      <c r="H21" s="68">
        <v>0</v>
      </c>
      <c r="I21" s="68">
        <v>0</v>
      </c>
      <c r="J21" s="68">
        <v>0</v>
      </c>
      <c r="K21" s="68">
        <v>1200</v>
      </c>
      <c r="L21" s="68">
        <v>0</v>
      </c>
      <c r="M21" s="68">
        <v>0</v>
      </c>
      <c r="N21" s="68">
        <v>0</v>
      </c>
      <c r="O21" s="68">
        <v>2.7833333329999999</v>
      </c>
      <c r="P21" s="68">
        <v>2</v>
      </c>
      <c r="Q21" s="68">
        <v>47</v>
      </c>
    </row>
    <row r="22" spans="1:17">
      <c r="A22" s="67" t="s">
        <v>73</v>
      </c>
      <c r="B22" s="16">
        <v>0.11597222222222221</v>
      </c>
      <c r="C22" s="16">
        <v>0.12986111111111112</v>
      </c>
      <c r="D22" s="68">
        <v>900</v>
      </c>
      <c r="E22" s="68">
        <v>300</v>
      </c>
      <c r="F22" s="103">
        <v>0.12083333333333333</v>
      </c>
      <c r="G22" s="67"/>
      <c r="H22" s="68">
        <v>0</v>
      </c>
      <c r="I22" s="68">
        <v>1200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3.1166666670000001</v>
      </c>
      <c r="P22" s="68">
        <v>3</v>
      </c>
      <c r="Q22" s="68">
        <v>7</v>
      </c>
    </row>
    <row r="23" spans="1:17">
      <c r="A23" s="67" t="s">
        <v>107</v>
      </c>
      <c r="B23" s="16">
        <v>0.12986111111111112</v>
      </c>
      <c r="C23" s="16">
        <v>0.14375000000000002</v>
      </c>
      <c r="D23" s="68">
        <v>900</v>
      </c>
      <c r="E23" s="68">
        <v>300</v>
      </c>
      <c r="F23" s="103">
        <v>0.13472222222222222</v>
      </c>
      <c r="G23" s="67"/>
      <c r="H23" s="68">
        <v>0</v>
      </c>
      <c r="I23" s="68">
        <v>1200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3.45</v>
      </c>
      <c r="P23" s="68">
        <v>3</v>
      </c>
      <c r="Q23" s="68">
        <v>27</v>
      </c>
    </row>
    <row r="24" spans="1:17">
      <c r="A24" s="106" t="s">
        <v>108</v>
      </c>
      <c r="B24" s="16">
        <v>0.14375000000000002</v>
      </c>
      <c r="C24" s="16">
        <v>0.15763888888888888</v>
      </c>
      <c r="D24" s="68">
        <v>900</v>
      </c>
      <c r="E24" s="68">
        <v>300</v>
      </c>
      <c r="F24" s="103">
        <v>0.14861111111111111</v>
      </c>
      <c r="G24" s="67"/>
      <c r="H24" s="68">
        <v>0</v>
      </c>
      <c r="I24" s="68">
        <v>0</v>
      </c>
      <c r="J24" s="68">
        <v>1200</v>
      </c>
      <c r="K24" s="68">
        <v>0</v>
      </c>
      <c r="L24" s="68">
        <v>0</v>
      </c>
      <c r="M24" s="68">
        <v>0</v>
      </c>
      <c r="N24" s="68">
        <v>0</v>
      </c>
      <c r="O24" s="68">
        <v>3.7833333329999999</v>
      </c>
      <c r="P24" s="68">
        <v>3</v>
      </c>
      <c r="Q24" s="68">
        <v>47</v>
      </c>
    </row>
    <row r="25" spans="1:17">
      <c r="A25" s="106" t="s">
        <v>109</v>
      </c>
      <c r="B25" s="16">
        <v>0.15763888888888888</v>
      </c>
      <c r="C25" s="16">
        <v>0.17152777777777775</v>
      </c>
      <c r="D25" s="68">
        <v>900</v>
      </c>
      <c r="E25" s="68">
        <v>300</v>
      </c>
      <c r="F25" s="103">
        <v>0.16250000000000001</v>
      </c>
      <c r="G25" s="67"/>
      <c r="H25" s="68">
        <v>0</v>
      </c>
      <c r="I25" s="68">
        <v>0</v>
      </c>
      <c r="J25" s="68">
        <v>1200</v>
      </c>
      <c r="K25" s="68">
        <v>0</v>
      </c>
      <c r="L25" s="68">
        <v>0</v>
      </c>
      <c r="M25" s="68">
        <v>0</v>
      </c>
      <c r="N25" s="68">
        <v>0</v>
      </c>
      <c r="O25" s="68">
        <v>4.1166666669999996</v>
      </c>
      <c r="P25" s="68">
        <v>4</v>
      </c>
      <c r="Q25" s="68">
        <v>7</v>
      </c>
    </row>
    <row r="26" spans="1:17">
      <c r="A26" s="106" t="s">
        <v>110</v>
      </c>
      <c r="B26" s="16">
        <v>0.17152777777777775</v>
      </c>
      <c r="C26" s="16">
        <v>0.18541666666666667</v>
      </c>
      <c r="D26" s="68">
        <v>900</v>
      </c>
      <c r="E26" s="68">
        <v>300</v>
      </c>
      <c r="F26" s="103">
        <v>0.1763888888888889</v>
      </c>
      <c r="G26" s="67"/>
      <c r="H26" s="68">
        <v>0</v>
      </c>
      <c r="I26" s="68">
        <v>0</v>
      </c>
      <c r="J26" s="68">
        <v>1200</v>
      </c>
      <c r="K26" s="68">
        <v>0</v>
      </c>
      <c r="L26" s="68">
        <v>0</v>
      </c>
      <c r="M26" s="68">
        <v>0</v>
      </c>
      <c r="N26" s="68">
        <v>0</v>
      </c>
      <c r="O26" s="68">
        <v>4.45</v>
      </c>
      <c r="P26" s="68">
        <v>4</v>
      </c>
      <c r="Q26" s="68">
        <v>27</v>
      </c>
    </row>
    <row r="27" spans="1:17">
      <c r="A27" s="67" t="s">
        <v>97</v>
      </c>
      <c r="B27" s="16">
        <v>0.18541666666666667</v>
      </c>
      <c r="C27" s="16">
        <v>0.19930555555555554</v>
      </c>
      <c r="D27" s="68">
        <v>900</v>
      </c>
      <c r="E27" s="68">
        <v>300</v>
      </c>
      <c r="F27" s="103">
        <v>0.19027777777777777</v>
      </c>
      <c r="G27" s="67"/>
      <c r="H27" s="68">
        <v>0</v>
      </c>
      <c r="I27" s="68">
        <v>0</v>
      </c>
      <c r="J27" s="68">
        <v>0</v>
      </c>
      <c r="K27" s="68">
        <v>1200</v>
      </c>
      <c r="L27" s="68">
        <v>0</v>
      </c>
      <c r="M27" s="68">
        <v>0</v>
      </c>
      <c r="N27" s="68">
        <v>0</v>
      </c>
      <c r="O27" s="68">
        <v>4.7833333329999999</v>
      </c>
      <c r="P27" s="68">
        <v>4</v>
      </c>
      <c r="Q27" s="68">
        <v>47</v>
      </c>
    </row>
    <row r="28" spans="1:17">
      <c r="A28" s="67" t="s">
        <v>73</v>
      </c>
      <c r="B28" s="16">
        <v>0.19930555555555554</v>
      </c>
      <c r="C28" s="16">
        <v>0.21319444444444444</v>
      </c>
      <c r="D28" s="68">
        <v>900</v>
      </c>
      <c r="E28" s="68">
        <v>300</v>
      </c>
      <c r="F28" s="103">
        <v>0.20416666666666669</v>
      </c>
      <c r="G28" s="67"/>
      <c r="H28" s="68">
        <v>0</v>
      </c>
      <c r="I28" s="68">
        <v>1200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5.1166666669999996</v>
      </c>
      <c r="P28" s="68">
        <v>5</v>
      </c>
      <c r="Q28" s="68">
        <v>7</v>
      </c>
    </row>
    <row r="29" spans="1:17">
      <c r="A29" s="67" t="s">
        <v>98</v>
      </c>
      <c r="B29" s="16">
        <v>0.21319444444444444</v>
      </c>
      <c r="C29" s="16">
        <v>0.22708333333333333</v>
      </c>
      <c r="D29" s="68">
        <v>900</v>
      </c>
      <c r="E29" s="68">
        <v>300</v>
      </c>
      <c r="F29" s="103">
        <v>0.21805555555555556</v>
      </c>
      <c r="G29" s="67"/>
      <c r="H29" s="68">
        <v>0</v>
      </c>
      <c r="I29" s="68">
        <v>0</v>
      </c>
      <c r="J29" s="68">
        <v>0</v>
      </c>
      <c r="K29" s="68">
        <v>1200</v>
      </c>
      <c r="L29" s="68">
        <v>0</v>
      </c>
      <c r="M29" s="68">
        <v>0</v>
      </c>
      <c r="N29" s="68">
        <v>0</v>
      </c>
      <c r="O29" s="68">
        <v>5.45</v>
      </c>
      <c r="P29" s="68">
        <v>5</v>
      </c>
      <c r="Q29" s="68">
        <v>27</v>
      </c>
    </row>
    <row r="30" spans="1:17">
      <c r="A30" s="67" t="s">
        <v>111</v>
      </c>
      <c r="B30" s="16">
        <v>0.22708333333333333</v>
      </c>
      <c r="C30" s="16">
        <v>0.24097222222222223</v>
      </c>
      <c r="D30" s="68">
        <v>900</v>
      </c>
      <c r="E30" s="68">
        <v>300</v>
      </c>
      <c r="F30" s="103">
        <v>0.23194444444444443</v>
      </c>
      <c r="G30" s="67"/>
      <c r="H30" s="68">
        <v>0</v>
      </c>
      <c r="I30" s="68">
        <v>0</v>
      </c>
      <c r="J30" s="68">
        <v>1200</v>
      </c>
      <c r="K30" s="68">
        <v>0</v>
      </c>
      <c r="L30" s="68">
        <v>0</v>
      </c>
      <c r="M30" s="68">
        <v>0</v>
      </c>
      <c r="N30" s="68">
        <v>0</v>
      </c>
      <c r="O30" s="68">
        <v>5.7833333329999999</v>
      </c>
      <c r="P30" s="68">
        <v>5</v>
      </c>
      <c r="Q30" s="68">
        <v>47</v>
      </c>
    </row>
    <row r="31" spans="1:17">
      <c r="A31" s="67"/>
      <c r="B31" s="16"/>
      <c r="C31" s="1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>
      <c r="A32" s="67"/>
      <c r="B32" s="16"/>
      <c r="C32" s="16"/>
      <c r="D32" s="67"/>
      <c r="E32" s="67"/>
      <c r="F32" s="67"/>
      <c r="G32" s="67" t="s">
        <v>34</v>
      </c>
      <c r="H32" s="68">
        <v>13320</v>
      </c>
      <c r="I32" s="68">
        <v>3600</v>
      </c>
      <c r="J32" s="68">
        <v>7200</v>
      </c>
      <c r="K32" s="68">
        <v>3600</v>
      </c>
      <c r="L32" s="68">
        <v>3000</v>
      </c>
      <c r="M32" s="68">
        <v>0</v>
      </c>
      <c r="N32" s="68">
        <v>0</v>
      </c>
      <c r="O32" s="67"/>
      <c r="P32" s="67"/>
      <c r="Q32" s="6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2" sqref="A2:A5"/>
    </sheetView>
  </sheetViews>
  <sheetFormatPr baseColWidth="10" defaultRowHeight="15" x14ac:dyDescent="0"/>
  <cols>
    <col min="1" max="1" width="10.83203125" style="64"/>
  </cols>
  <sheetData>
    <row r="1" spans="1:17">
      <c r="A1" s="8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108" t="s">
        <v>103</v>
      </c>
      <c r="B2" s="19">
        <f>'Summary APRIL 2013'!M11</f>
        <v>0.85069444444444453</v>
      </c>
      <c r="C2" s="60">
        <f t="shared" ref="C2:C23" si="0">TIME(P2,Q2,0)</f>
        <v>0.86805555555555547</v>
      </c>
      <c r="D2" s="61">
        <v>1200</v>
      </c>
      <c r="E2" s="61">
        <v>300</v>
      </c>
      <c r="F2" s="62">
        <f t="shared" ref="F2:F23" si="1">TIME(HOUR(B2),MINUTE(B2)+D2/120,0)</f>
        <v>0.85763888888888884</v>
      </c>
      <c r="H2" s="61">
        <f>IF(MID(A2,1,2)="RM",D2+E2,0)</f>
        <v>0</v>
      </c>
      <c r="I2" s="61">
        <f>IF(MID(A2,1,2)="MP",0,IF(MID(A2,1,1)="M",D2+E2,0))</f>
        <v>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1500</v>
      </c>
      <c r="M2" s="61">
        <f>IF(MID(A2,1,2)="AS",D2+E2,0)</f>
        <v>0</v>
      </c>
      <c r="N2" s="61">
        <f>IF(MID(A2,1,2)="IP",D2+E2,0)</f>
        <v>0</v>
      </c>
      <c r="O2" s="61">
        <f t="shared" ref="O2:O24" si="2">HOUR(B2)+(MINUTE(B2)+(D2+E2)/60)/60</f>
        <v>20.833333333333332</v>
      </c>
      <c r="P2" s="61">
        <f t="shared" ref="P2:P24" si="3">INT(O2)</f>
        <v>20</v>
      </c>
      <c r="Q2" s="61">
        <f t="shared" ref="Q2:Q24" si="4">ROUND(((O2-P2)*60),0)</f>
        <v>50</v>
      </c>
    </row>
    <row r="3" spans="1:17" s="23" customFormat="1">
      <c r="A3" s="107" t="s">
        <v>104</v>
      </c>
      <c r="B3" s="20">
        <f t="shared" ref="B3:B23" si="5">C2</f>
        <v>0.86805555555555547</v>
      </c>
      <c r="C3" s="20">
        <f t="shared" si="0"/>
        <v>0.88263888888888886</v>
      </c>
      <c r="D3" s="61">
        <v>1200</v>
      </c>
      <c r="E3" s="21">
        <v>60</v>
      </c>
      <c r="F3" s="22">
        <f t="shared" si="1"/>
        <v>0.875</v>
      </c>
      <c r="H3" s="21">
        <f>IF(MID(A3,1,2)="RM",D3+E3,0)</f>
        <v>0</v>
      </c>
      <c r="I3" s="21">
        <f>IF(MID(A3,1,2)="MP",0,IF(MID(A3,1,1)="M",D3+E3,0))</f>
        <v>0</v>
      </c>
      <c r="J3" s="21">
        <f>IF(MID(A3,1,2)="KP",D3+E3,0)</f>
        <v>0</v>
      </c>
      <c r="K3" s="21">
        <f>IF(MID(A3,1,2)="MP",D3+E3,0)</f>
        <v>0</v>
      </c>
      <c r="L3" s="21">
        <f>IF(MID(A3,1,2)="OC",D3+E3,0)</f>
        <v>1260</v>
      </c>
      <c r="M3" s="21">
        <f>IF(MID(A3,1,2)="AS",D3+E3,0)</f>
        <v>0</v>
      </c>
      <c r="N3" s="21">
        <f>IF(MID(A3,1,2)="IP",D3+E3,0)</f>
        <v>0</v>
      </c>
      <c r="O3" s="21">
        <f t="shared" si="2"/>
        <v>21.183333333333334</v>
      </c>
      <c r="P3" s="21">
        <f t="shared" si="3"/>
        <v>21</v>
      </c>
      <c r="Q3" s="21">
        <f t="shared" si="4"/>
        <v>11</v>
      </c>
    </row>
    <row r="4" spans="1:17" s="23" customFormat="1">
      <c r="A4" s="107" t="s">
        <v>105</v>
      </c>
      <c r="B4" s="20">
        <f t="shared" si="5"/>
        <v>0.88263888888888886</v>
      </c>
      <c r="C4" s="20">
        <f t="shared" si="0"/>
        <v>0.89722222222222225</v>
      </c>
      <c r="D4" s="61">
        <v>1200</v>
      </c>
      <c r="E4" s="21">
        <v>60</v>
      </c>
      <c r="F4" s="22">
        <f t="shared" si="1"/>
        <v>0.88958333333333339</v>
      </c>
      <c r="H4" s="21">
        <f>IF(MID(A4,1,2)="RM",D4+E4,0)</f>
        <v>0</v>
      </c>
      <c r="I4" s="21">
        <f>IF(MID(A4,1,2)="MP",0,IF(MID(A4,1,1)="M",D4+E4,0))</f>
        <v>0</v>
      </c>
      <c r="J4" s="21">
        <f>IF(MID(A4,1,2)="KP",D4+E4,0)</f>
        <v>0</v>
      </c>
      <c r="K4" s="21">
        <f>IF(MID(A4,1,2)="MP",D4+E4,0)</f>
        <v>0</v>
      </c>
      <c r="L4" s="21">
        <f>IF(MID(A4,1,2)="OC",D4+E4,0)</f>
        <v>1260</v>
      </c>
      <c r="M4" s="21">
        <f>IF(MID(A4,1,2)="AS",D4+E4,0)</f>
        <v>0</v>
      </c>
      <c r="N4" s="21">
        <f>IF(MID(A4,1,2)="IP",D4+E4,0)</f>
        <v>0</v>
      </c>
      <c r="O4" s="21">
        <f t="shared" si="2"/>
        <v>21.533333333333335</v>
      </c>
      <c r="P4" s="21">
        <f t="shared" si="3"/>
        <v>21</v>
      </c>
      <c r="Q4" s="21">
        <f t="shared" si="4"/>
        <v>32</v>
      </c>
    </row>
    <row r="5" spans="1:17" s="23" customFormat="1">
      <c r="A5" s="107" t="s">
        <v>106</v>
      </c>
      <c r="B5" s="20">
        <f t="shared" si="5"/>
        <v>0.89722222222222225</v>
      </c>
      <c r="C5" s="20">
        <f t="shared" si="0"/>
        <v>0.9145833333333333</v>
      </c>
      <c r="D5" s="61">
        <v>1200</v>
      </c>
      <c r="E5" s="21">
        <v>300</v>
      </c>
      <c r="F5" s="22">
        <f t="shared" si="1"/>
        <v>0.90416666666666667</v>
      </c>
      <c r="H5" s="21">
        <f>IF(MID(A5,1,2)="RM",D5+E5,0)</f>
        <v>0</v>
      </c>
      <c r="I5" s="21">
        <f>IF(MID(A5,1,2)="MP",0,IF(MID(A5,1,1)="M",D5+E5,0))</f>
        <v>0</v>
      </c>
      <c r="J5" s="21">
        <f>IF(MID(A5,1,2)="KP",D5+E5,0)</f>
        <v>0</v>
      </c>
      <c r="K5" s="21">
        <f>IF(MID(A5,1,2)="MP",D5+E5,0)</f>
        <v>0</v>
      </c>
      <c r="L5" s="21">
        <f>IF(MID(A5,1,2)="OC",D5+E5,0)</f>
        <v>1500</v>
      </c>
      <c r="M5" s="21">
        <f>IF(MID(A5,1,2)="AS",D5+E5,0)</f>
        <v>0</v>
      </c>
      <c r="N5" s="21">
        <f>IF(MID(A5,1,2)="IP",D5+E5,0)</f>
        <v>0</v>
      </c>
      <c r="O5" s="21">
        <f t="shared" si="2"/>
        <v>21.95</v>
      </c>
      <c r="P5" s="21">
        <f t="shared" si="3"/>
        <v>21</v>
      </c>
      <c r="Q5" s="21">
        <f t="shared" si="4"/>
        <v>57</v>
      </c>
    </row>
    <row r="6" spans="1:17" s="23" customFormat="1">
      <c r="A6" s="107" t="s">
        <v>102</v>
      </c>
      <c r="B6" s="20">
        <f t="shared" si="5"/>
        <v>0.9145833333333333</v>
      </c>
      <c r="C6" s="20">
        <f t="shared" si="0"/>
        <v>0.92222222222222217</v>
      </c>
      <c r="D6" s="61">
        <v>600</v>
      </c>
      <c r="E6" s="21">
        <v>60</v>
      </c>
      <c r="F6" s="22">
        <f t="shared" si="1"/>
        <v>0.91805555555555562</v>
      </c>
      <c r="H6" s="21">
        <f>IF(MID(A6,1,2)="RM",D6+E6,0)</f>
        <v>660</v>
      </c>
      <c r="I6" s="21">
        <f>IF(MID(A6,1,2)="MP",0,IF(MID(A6,1,1)="M",D6+E6,0))</f>
        <v>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22.133333333333333</v>
      </c>
      <c r="P6" s="21">
        <f t="shared" si="3"/>
        <v>22</v>
      </c>
      <c r="Q6" s="21">
        <f t="shared" si="4"/>
        <v>8</v>
      </c>
    </row>
    <row r="7" spans="1:17" s="23" customFormat="1">
      <c r="A7" s="107" t="s">
        <v>102</v>
      </c>
      <c r="B7" s="20">
        <f t="shared" si="5"/>
        <v>0.92222222222222217</v>
      </c>
      <c r="C7" s="20">
        <f t="shared" si="0"/>
        <v>0.92986111111111114</v>
      </c>
      <c r="D7" s="61">
        <v>600</v>
      </c>
      <c r="E7" s="21">
        <v>60</v>
      </c>
      <c r="F7" s="22">
        <f t="shared" si="1"/>
        <v>0.92569444444444438</v>
      </c>
      <c r="H7" s="21">
        <f>IF(MID(A7,1,2)="RM",D7+E7,0)</f>
        <v>660</v>
      </c>
      <c r="I7" s="21">
        <f>IF(MID(A7,1,2)="MP",0,IF(MID(A7,1,1)="M",D7+E7,0))</f>
        <v>0</v>
      </c>
      <c r="J7" s="21">
        <f>IF(MID(A7,1,2)="KP",D7+E7,0)</f>
        <v>0</v>
      </c>
      <c r="K7" s="21">
        <f>IF(MID(A7,1,2)="MP",D7+E7,0)</f>
        <v>0</v>
      </c>
      <c r="L7" s="21">
        <f>IF(MID(A7,1,2)="OC",D7+E7,0)</f>
        <v>0</v>
      </c>
      <c r="M7" s="21">
        <f>IF(MID(A7,1,2)="AS",D7+E7,0)</f>
        <v>0</v>
      </c>
      <c r="N7" s="21">
        <f>IF(MID(A7,1,2)="IP",D7+E7,0)</f>
        <v>0</v>
      </c>
      <c r="O7" s="21">
        <f t="shared" si="2"/>
        <v>22.316666666666666</v>
      </c>
      <c r="P7" s="21">
        <f t="shared" si="3"/>
        <v>22</v>
      </c>
      <c r="Q7" s="21">
        <f t="shared" si="4"/>
        <v>19</v>
      </c>
    </row>
    <row r="8" spans="1:17" s="23" customFormat="1">
      <c r="A8" s="107" t="s">
        <v>102</v>
      </c>
      <c r="B8" s="20">
        <f t="shared" si="5"/>
        <v>0.92986111111111114</v>
      </c>
      <c r="C8" s="20">
        <f t="shared" si="0"/>
        <v>0.9375</v>
      </c>
      <c r="D8" s="61">
        <v>600</v>
      </c>
      <c r="E8" s="21">
        <v>60</v>
      </c>
      <c r="F8" s="22">
        <f t="shared" si="1"/>
        <v>0.93333333333333324</v>
      </c>
      <c r="H8" s="21">
        <f>IF(MID(A8,1,2)="RM",D8+E8,0)</f>
        <v>660</v>
      </c>
      <c r="I8" s="21">
        <f>IF(MID(A8,1,2)="MP",0,IF(MID(A8,1,1)="M",D8+E8,0))</f>
        <v>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0</v>
      </c>
      <c r="M8" s="21">
        <f>IF(MID(A8,1,2)="AS",D8+E8,0)</f>
        <v>0</v>
      </c>
      <c r="N8" s="21">
        <f>IF(MID(A8,1,2)="IP",D8+E8,0)</f>
        <v>0</v>
      </c>
      <c r="O8" s="21">
        <f t="shared" si="2"/>
        <v>22.5</v>
      </c>
      <c r="P8" s="21">
        <f t="shared" si="3"/>
        <v>22</v>
      </c>
      <c r="Q8" s="21">
        <f t="shared" si="4"/>
        <v>30</v>
      </c>
    </row>
    <row r="9" spans="1:17" s="23" customFormat="1">
      <c r="A9" s="107" t="s">
        <v>102</v>
      </c>
      <c r="B9" s="20">
        <f t="shared" si="5"/>
        <v>0.9375</v>
      </c>
      <c r="C9" s="20">
        <f t="shared" si="0"/>
        <v>0.94513888888888886</v>
      </c>
      <c r="D9" s="61">
        <v>600</v>
      </c>
      <c r="E9" s="21">
        <v>60</v>
      </c>
      <c r="F9" s="22">
        <f t="shared" si="1"/>
        <v>0.94097222222222221</v>
      </c>
      <c r="H9" s="21">
        <f>IF(MID(A9,1,2)="RM",D9+E9,0)</f>
        <v>660</v>
      </c>
      <c r="I9" s="21">
        <f>IF(MID(A9,1,2)="MP",0,IF(MID(A9,1,1)="M",D9+E9,0))</f>
        <v>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0</v>
      </c>
      <c r="M9" s="21">
        <f>IF(MID(A9,1,2)="AS",D9+E9,0)</f>
        <v>0</v>
      </c>
      <c r="N9" s="21">
        <f>IF(MID(A9,1,2)="IP",D9+E9,0)</f>
        <v>0</v>
      </c>
      <c r="O9" s="21">
        <f t="shared" si="2"/>
        <v>22.683333333333334</v>
      </c>
      <c r="P9" s="21">
        <f t="shared" si="3"/>
        <v>22</v>
      </c>
      <c r="Q9" s="21">
        <f t="shared" si="4"/>
        <v>41</v>
      </c>
    </row>
    <row r="10" spans="1:17" s="23" customFormat="1">
      <c r="A10" s="107" t="s">
        <v>102</v>
      </c>
      <c r="B10" s="20">
        <f t="shared" si="5"/>
        <v>0.94513888888888886</v>
      </c>
      <c r="C10" s="20">
        <f t="shared" si="0"/>
        <v>0.95277777777777783</v>
      </c>
      <c r="D10" s="61">
        <v>600</v>
      </c>
      <c r="E10" s="21">
        <v>60</v>
      </c>
      <c r="F10" s="22">
        <f t="shared" si="1"/>
        <v>0.94861111111111107</v>
      </c>
      <c r="H10" s="21">
        <f>IF(MID(A10,1,2)="RM",D10+E10,0)</f>
        <v>660</v>
      </c>
      <c r="I10" s="21">
        <f>IF(MID(A10,1,2)="MP",0,IF(MID(A10,1,1)="M",D10+E10,0))</f>
        <v>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22.866666666666667</v>
      </c>
      <c r="P10" s="21">
        <f t="shared" si="3"/>
        <v>22</v>
      </c>
      <c r="Q10" s="21">
        <f t="shared" si="4"/>
        <v>52</v>
      </c>
    </row>
    <row r="11" spans="1:17" s="23" customFormat="1">
      <c r="A11" s="107" t="s">
        <v>102</v>
      </c>
      <c r="B11" s="20">
        <f t="shared" si="5"/>
        <v>0.95277777777777783</v>
      </c>
      <c r="C11" s="20">
        <f t="shared" si="0"/>
        <v>0.9604166666666667</v>
      </c>
      <c r="D11" s="61">
        <v>600</v>
      </c>
      <c r="E11" s="21">
        <v>60</v>
      </c>
      <c r="F11" s="22">
        <f t="shared" si="1"/>
        <v>0.95624999999999993</v>
      </c>
      <c r="H11" s="21">
        <f>IF(MID(A11,1,2)="RM",D11+E11,0)</f>
        <v>660</v>
      </c>
      <c r="I11" s="21">
        <f>IF(MID(A11,1,2)="MP",0,IF(MID(A11,1,1)="M",D11+E11,0))</f>
        <v>0</v>
      </c>
      <c r="J11" s="21">
        <f>IF(MID(A11,1,2)="KP",D11+E11,0)</f>
        <v>0</v>
      </c>
      <c r="K11" s="21">
        <f>IF(MID(A11,1,2)="MP",D11+E11,0)</f>
        <v>0</v>
      </c>
      <c r="L11" s="21">
        <f>IF(MID(A11,1,2)="OC",D11+E11,0)</f>
        <v>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23.05</v>
      </c>
      <c r="P11" s="21">
        <f t="shared" si="3"/>
        <v>23</v>
      </c>
      <c r="Q11" s="21">
        <f t="shared" si="4"/>
        <v>3</v>
      </c>
    </row>
    <row r="12" spans="1:17" s="23" customFormat="1">
      <c r="A12" s="107" t="s">
        <v>102</v>
      </c>
      <c r="B12" s="20">
        <f t="shared" si="5"/>
        <v>0.9604166666666667</v>
      </c>
      <c r="C12" s="20">
        <f t="shared" si="0"/>
        <v>0.96805555555555556</v>
      </c>
      <c r="D12" s="61">
        <v>600</v>
      </c>
      <c r="E12" s="21">
        <v>60</v>
      </c>
      <c r="F12" s="22">
        <f t="shared" si="1"/>
        <v>0.96388888888888891</v>
      </c>
      <c r="H12" s="21">
        <f>IF(MID(A12,1,2)="RM",D12+E12,0)</f>
        <v>660</v>
      </c>
      <c r="I12" s="21">
        <f>IF(MID(A12,1,2)="MP",0,IF(MID(A12,1,1)="M",D12+E12,0))</f>
        <v>0</v>
      </c>
      <c r="J12" s="21">
        <f>IF(MID(A12,1,2)="KP",D12+E12,0)</f>
        <v>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23.233333333333334</v>
      </c>
      <c r="P12" s="21">
        <f t="shared" si="3"/>
        <v>23</v>
      </c>
      <c r="Q12" s="21">
        <f t="shared" si="4"/>
        <v>14</v>
      </c>
    </row>
    <row r="13" spans="1:17" s="23" customFormat="1">
      <c r="A13" s="107" t="s">
        <v>102</v>
      </c>
      <c r="B13" s="20">
        <f t="shared" si="5"/>
        <v>0.96805555555555556</v>
      </c>
      <c r="C13" s="20">
        <f t="shared" si="0"/>
        <v>0.97569444444444453</v>
      </c>
      <c r="D13" s="61">
        <v>600</v>
      </c>
      <c r="E13" s="21">
        <v>60</v>
      </c>
      <c r="F13" s="22">
        <f t="shared" si="1"/>
        <v>0.97152777777777777</v>
      </c>
      <c r="H13" s="21">
        <f>IF(MID(A13,1,2)="RM",D13+E13,0)</f>
        <v>660</v>
      </c>
      <c r="I13" s="21">
        <f>IF(MID(A13,1,2)="MP",0,IF(MID(A13,1,1)="M",D13+E13,0))</f>
        <v>0</v>
      </c>
      <c r="J13" s="21">
        <f>IF(MID(A13,1,2)="KP",D13+E13,0)</f>
        <v>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23.416666666666668</v>
      </c>
      <c r="P13" s="21">
        <f t="shared" si="3"/>
        <v>23</v>
      </c>
      <c r="Q13" s="21">
        <f t="shared" si="4"/>
        <v>25</v>
      </c>
    </row>
    <row r="14" spans="1:17" s="23" customFormat="1">
      <c r="A14" s="107" t="s">
        <v>102</v>
      </c>
      <c r="B14" s="20">
        <f t="shared" si="5"/>
        <v>0.97569444444444453</v>
      </c>
      <c r="C14" s="20">
        <f t="shared" si="0"/>
        <v>0.98333333333333339</v>
      </c>
      <c r="D14" s="61">
        <v>600</v>
      </c>
      <c r="E14" s="21">
        <v>60</v>
      </c>
      <c r="F14" s="22">
        <f t="shared" si="1"/>
        <v>0.97916666666666663</v>
      </c>
      <c r="H14" s="21">
        <f>IF(MID(A14,1,2)="RM",D14+E14,0)</f>
        <v>660</v>
      </c>
      <c r="I14" s="21">
        <f>IF(MID(A14,1,2)="MP",0,IF(MID(A14,1,1)="M",D14+E14,0))</f>
        <v>0</v>
      </c>
      <c r="J14" s="21">
        <f>IF(MID(A14,1,2)="KP",D14+E14,0)</f>
        <v>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23.6</v>
      </c>
      <c r="P14" s="21">
        <f t="shared" si="3"/>
        <v>23</v>
      </c>
      <c r="Q14" s="21">
        <f t="shared" si="4"/>
        <v>36</v>
      </c>
    </row>
    <row r="15" spans="1:17" s="23" customFormat="1">
      <c r="A15" s="107" t="s">
        <v>102</v>
      </c>
      <c r="B15" s="20">
        <f t="shared" si="5"/>
        <v>0.98333333333333339</v>
      </c>
      <c r="C15" s="20">
        <f t="shared" si="0"/>
        <v>0.99097222222222225</v>
      </c>
      <c r="D15" s="61">
        <v>600</v>
      </c>
      <c r="E15" s="21">
        <v>60</v>
      </c>
      <c r="F15" s="22">
        <f t="shared" si="1"/>
        <v>0.9868055555555556</v>
      </c>
      <c r="H15" s="21">
        <f>IF(MID(A15,1,2)="RM",D15+E15,0)</f>
        <v>660</v>
      </c>
      <c r="I15" s="21">
        <f>IF(MID(A15,1,2)="MP",0,IF(MID(A15,1,1)="M",D15+E15,0))</f>
        <v>0</v>
      </c>
      <c r="J15" s="21">
        <f>IF(MID(A15,1,2)="KP",D15+E15,0)</f>
        <v>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23.783333333333335</v>
      </c>
      <c r="P15" s="21">
        <f t="shared" si="3"/>
        <v>23</v>
      </c>
      <c r="Q15" s="21">
        <f t="shared" si="4"/>
        <v>47</v>
      </c>
    </row>
    <row r="16" spans="1:17" s="23" customFormat="1">
      <c r="A16" s="107" t="s">
        <v>102</v>
      </c>
      <c r="B16" s="20">
        <f t="shared" si="5"/>
        <v>0.99097222222222225</v>
      </c>
      <c r="C16" s="20">
        <f t="shared" si="0"/>
        <v>0.99861111111111101</v>
      </c>
      <c r="D16" s="61">
        <v>600</v>
      </c>
      <c r="E16" s="21">
        <v>60</v>
      </c>
      <c r="F16" s="22">
        <f t="shared" si="1"/>
        <v>0.99444444444444446</v>
      </c>
      <c r="H16" s="21">
        <f>IF(MID(A16,1,2)="RM",D16+E16,0)</f>
        <v>660</v>
      </c>
      <c r="I16" s="21">
        <f>IF(MID(A16,1,2)="MP",0,IF(MID(A16,1,1)="M",D16+E16,0))</f>
        <v>0</v>
      </c>
      <c r="J16" s="21">
        <f>IF(MID(A16,1,2)="KP",D16+E16,0)</f>
        <v>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23.966666666666665</v>
      </c>
      <c r="P16" s="21">
        <f t="shared" si="3"/>
        <v>23</v>
      </c>
      <c r="Q16" s="21">
        <f t="shared" si="4"/>
        <v>58</v>
      </c>
    </row>
    <row r="17" spans="1:17" s="23" customFormat="1">
      <c r="A17" s="107" t="s">
        <v>102</v>
      </c>
      <c r="B17" s="20">
        <f t="shared" si="5"/>
        <v>0.99861111111111101</v>
      </c>
      <c r="C17" s="20">
        <f t="shared" si="0"/>
        <v>6.2499999999998668E-3</v>
      </c>
      <c r="D17" s="61">
        <v>600</v>
      </c>
      <c r="E17" s="21">
        <v>60</v>
      </c>
      <c r="F17" s="22">
        <f t="shared" si="1"/>
        <v>2.083333333333437E-3</v>
      </c>
      <c r="H17" s="21">
        <f>IF(MID(A17,1,2)="RM",D17+E17,0)</f>
        <v>660</v>
      </c>
      <c r="I17" s="21">
        <f>IF(MID(A17,1,2)="MP",0,IF(MID(A17,1,1)="M",D17+E17,0))</f>
        <v>0</v>
      </c>
      <c r="J17" s="21">
        <f>IF(MID(A17,1,2)="KP",D17+E17,0)</f>
        <v>0</v>
      </c>
      <c r="K17" s="21">
        <f>IF(MID(A17,1,2)="MP",D17+E17,0)</f>
        <v>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24.15</v>
      </c>
      <c r="P17" s="21">
        <f t="shared" si="3"/>
        <v>24</v>
      </c>
      <c r="Q17" s="21">
        <f t="shared" si="4"/>
        <v>9</v>
      </c>
    </row>
    <row r="18" spans="1:17" s="23" customFormat="1">
      <c r="A18" s="107" t="s">
        <v>102</v>
      </c>
      <c r="B18" s="20">
        <f t="shared" si="5"/>
        <v>6.2499999999998668E-3</v>
      </c>
      <c r="C18" s="20">
        <f t="shared" si="0"/>
        <v>1.3888888888888888E-2</v>
      </c>
      <c r="D18" s="61">
        <v>600</v>
      </c>
      <c r="E18" s="21">
        <v>60</v>
      </c>
      <c r="F18" s="22">
        <f t="shared" si="1"/>
        <v>9.7222222222222224E-3</v>
      </c>
      <c r="H18" s="21">
        <f>IF(MID(A18,1,2)="RM",D18+E18,0)</f>
        <v>660</v>
      </c>
      <c r="I18" s="21">
        <f>IF(MID(A18,1,2)="MP",0,IF(MID(A18,1,1)="M",D18+E18,0))</f>
        <v>0</v>
      </c>
      <c r="J18" s="21">
        <f>IF(MID(A18,1,2)="KP",D18+E18,0)</f>
        <v>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0.33333333333333331</v>
      </c>
      <c r="P18" s="21">
        <f t="shared" si="3"/>
        <v>0</v>
      </c>
      <c r="Q18" s="21">
        <f t="shared" si="4"/>
        <v>20</v>
      </c>
    </row>
    <row r="19" spans="1:17" s="23" customFormat="1">
      <c r="A19" s="107" t="s">
        <v>102</v>
      </c>
      <c r="B19" s="20">
        <f t="shared" si="5"/>
        <v>1.3888888888888888E-2</v>
      </c>
      <c r="C19" s="20">
        <f t="shared" si="0"/>
        <v>2.1527777777777781E-2</v>
      </c>
      <c r="D19" s="61">
        <v>600</v>
      </c>
      <c r="E19" s="21">
        <v>60</v>
      </c>
      <c r="F19" s="22">
        <f t="shared" si="1"/>
        <v>1.7361111111111112E-2</v>
      </c>
      <c r="H19" s="21">
        <f>IF(MID(A19,1,2)="RM",D19+E19,0)</f>
        <v>660</v>
      </c>
      <c r="I19" s="21">
        <f>IF(MID(A19,1,2)="MP",0,IF(MID(A19,1,1)="M",D19+E19,0))</f>
        <v>0</v>
      </c>
      <c r="J19" s="21">
        <f>IF(MID(A19,1,2)="KP",D19+E19,0)</f>
        <v>0</v>
      </c>
      <c r="K19" s="21">
        <f>IF(MID(A19,1,2)="MP",D19+E19,0)</f>
        <v>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0.51666666666666672</v>
      </c>
      <c r="P19" s="21">
        <f t="shared" si="3"/>
        <v>0</v>
      </c>
      <c r="Q19" s="21">
        <f t="shared" si="4"/>
        <v>31</v>
      </c>
    </row>
    <row r="20" spans="1:17" s="23" customFormat="1">
      <c r="A20" s="107" t="s">
        <v>102</v>
      </c>
      <c r="B20" s="20">
        <f t="shared" si="5"/>
        <v>2.1527777777777781E-2</v>
      </c>
      <c r="C20" s="20">
        <f t="shared" si="0"/>
        <v>2.9166666666666664E-2</v>
      </c>
      <c r="D20" s="61">
        <v>600</v>
      </c>
      <c r="E20" s="21">
        <v>60</v>
      </c>
      <c r="F20" s="22">
        <f t="shared" si="1"/>
        <v>2.4999999999999998E-2</v>
      </c>
      <c r="H20" s="21">
        <f>IF(MID(A20,1,2)="RM",D20+E20,0)</f>
        <v>660</v>
      </c>
      <c r="I20" s="21">
        <f>IF(MID(A20,1,2)="MP",0,IF(MID(A20,1,1)="M",D20+E20,0))</f>
        <v>0</v>
      </c>
      <c r="J20" s="21">
        <f>IF(MID(A20,1,2)="KP",D20+E20,0)</f>
        <v>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0.7</v>
      </c>
      <c r="P20" s="21">
        <f t="shared" si="3"/>
        <v>0</v>
      </c>
      <c r="Q20" s="21">
        <f t="shared" si="4"/>
        <v>42</v>
      </c>
    </row>
    <row r="21" spans="1:17" s="23" customFormat="1">
      <c r="A21" s="107" t="s">
        <v>102</v>
      </c>
      <c r="B21" s="20">
        <f t="shared" si="5"/>
        <v>2.9166666666666664E-2</v>
      </c>
      <c r="C21" s="20">
        <f t="shared" si="0"/>
        <v>3.6805555555555557E-2</v>
      </c>
      <c r="D21" s="61">
        <v>600</v>
      </c>
      <c r="E21" s="21">
        <v>60</v>
      </c>
      <c r="F21" s="22">
        <f t="shared" si="1"/>
        <v>3.2638888888888891E-2</v>
      </c>
      <c r="H21" s="21">
        <f>IF(MID(A21,1,2)="RM",D21+E21,0)</f>
        <v>660</v>
      </c>
      <c r="I21" s="21">
        <f>IF(MID(A21,1,2)="MP",0,IF(MID(A21,1,1)="M",D21+E21,0))</f>
        <v>0</v>
      </c>
      <c r="J21" s="21">
        <f>IF(MID(A21,1,2)="KP",D21+E21,0)</f>
        <v>0</v>
      </c>
      <c r="K21" s="21">
        <f>IF(MID(A21,1,2)="MP",D21+E21,0)</f>
        <v>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0.8833333333333333</v>
      </c>
      <c r="P21" s="21">
        <f t="shared" si="3"/>
        <v>0</v>
      </c>
      <c r="Q21" s="21">
        <f t="shared" si="4"/>
        <v>53</v>
      </c>
    </row>
    <row r="22" spans="1:17" s="23" customFormat="1">
      <c r="A22" s="107" t="s">
        <v>102</v>
      </c>
      <c r="B22" s="20">
        <f t="shared" si="5"/>
        <v>3.6805555555555557E-2</v>
      </c>
      <c r="C22" s="20">
        <f t="shared" si="0"/>
        <v>4.4444444444444446E-2</v>
      </c>
      <c r="D22" s="61">
        <v>600</v>
      </c>
      <c r="E22" s="21">
        <v>60</v>
      </c>
      <c r="F22" s="22">
        <f t="shared" si="1"/>
        <v>4.027777777777778E-2</v>
      </c>
      <c r="H22" s="21">
        <f>IF(MID(A22,1,2)="RM",D22+E22,0)</f>
        <v>660</v>
      </c>
      <c r="I22" s="21">
        <f>IF(MID(A22,1,2)="MP",0,IF(MID(A22,1,1)="M",D22+E22,0))</f>
        <v>0</v>
      </c>
      <c r="J22" s="21">
        <f>IF(MID(A22,1,2)="KP",D22+E22,0)</f>
        <v>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1.0666666666666667</v>
      </c>
      <c r="P22" s="21">
        <f t="shared" si="3"/>
        <v>1</v>
      </c>
      <c r="Q22" s="21">
        <f t="shared" si="4"/>
        <v>4</v>
      </c>
    </row>
    <row r="23" spans="1:17" s="23" customFormat="1">
      <c r="A23" s="107" t="s">
        <v>102</v>
      </c>
      <c r="B23" s="20">
        <f t="shared" si="5"/>
        <v>4.4444444444444446E-2</v>
      </c>
      <c r="C23" s="20">
        <f t="shared" si="0"/>
        <v>5.486111111111111E-2</v>
      </c>
      <c r="D23" s="61">
        <v>600</v>
      </c>
      <c r="E23" s="21">
        <v>300</v>
      </c>
      <c r="F23" s="22">
        <f t="shared" si="1"/>
        <v>4.7916666666666663E-2</v>
      </c>
      <c r="H23" s="21">
        <f>IF(MID(A23,1,2)="RM",D23+E23,0)</f>
        <v>900</v>
      </c>
      <c r="I23" s="21">
        <f>IF(MID(A23,1,2)="MP",0,IF(MID(A23,1,1)="M",D23+E23,0))</f>
        <v>0</v>
      </c>
      <c r="J23" s="21">
        <f>IF(MID(A23,1,2)="KP",D23+E23,0)</f>
        <v>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1.3166666666666667</v>
      </c>
      <c r="P23" s="21">
        <f t="shared" si="3"/>
        <v>1</v>
      </c>
      <c r="Q23" s="21">
        <f t="shared" si="4"/>
        <v>19</v>
      </c>
    </row>
    <row r="24" spans="1:17" s="23" customFormat="1">
      <c r="A24" s="107" t="s">
        <v>102</v>
      </c>
      <c r="B24" s="20">
        <f t="shared" ref="B24" si="6">C23</f>
        <v>5.486111111111111E-2</v>
      </c>
      <c r="C24" s="20">
        <f t="shared" ref="C24" si="7">TIME(P24,Q24,0)</f>
        <v>6.8749999999999992E-2</v>
      </c>
      <c r="D24" s="61">
        <v>900</v>
      </c>
      <c r="E24" s="21">
        <v>300</v>
      </c>
      <c r="F24" s="22">
        <f t="shared" ref="F24" si="8">TIME(HOUR(B24),MINUTE(B24)+D24/120,0)</f>
        <v>5.9722222222222225E-2</v>
      </c>
      <c r="H24" s="21">
        <f>IF(MID(A24,1,2)="RM",D24+E24,0)</f>
        <v>1200</v>
      </c>
      <c r="I24" s="21">
        <f>IF(MID(A24,1,2)="MP",0,IF(MID(A24,1,1)="M",D24+E24,0))</f>
        <v>0</v>
      </c>
      <c r="J24" s="21">
        <f>IF(MID(A24,1,2)="KP",D24+E24,0)</f>
        <v>0</v>
      </c>
      <c r="K24" s="21">
        <f>IF(MID(A24,1,2)="MP",D24+E24,0)</f>
        <v>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1.65</v>
      </c>
      <c r="P24" s="21">
        <f t="shared" si="3"/>
        <v>1</v>
      </c>
      <c r="Q24" s="21">
        <f t="shared" si="4"/>
        <v>39</v>
      </c>
    </row>
    <row r="25" spans="1:17" s="23" customFormat="1">
      <c r="A25" s="30" t="s">
        <v>76</v>
      </c>
      <c r="B25" s="20">
        <f t="shared" ref="B25:B36" si="9">C24</f>
        <v>6.8749999999999992E-2</v>
      </c>
      <c r="C25" s="20">
        <f t="shared" ref="C25:C36" si="10">TIME(P25,Q25,0)</f>
        <v>8.2638888888888887E-2</v>
      </c>
      <c r="D25" s="61">
        <v>900</v>
      </c>
      <c r="E25" s="21">
        <v>300</v>
      </c>
      <c r="F25" s="22">
        <f t="shared" ref="F25:F36" si="11">TIME(HOUR(B25),MINUTE(B25)+D25/120,0)</f>
        <v>7.3611111111111113E-2</v>
      </c>
      <c r="H25" s="21">
        <f>IF(MID(A25,1,2)="RM",D25+E25,0)</f>
        <v>0</v>
      </c>
      <c r="I25" s="21">
        <f>IF(MID(A25,1,2)="MP",0,IF(MID(A25,1,1)="M",D25+E25,0))</f>
        <v>0</v>
      </c>
      <c r="J25" s="21">
        <f>IF(MID(A25,1,2)="KP",D25+E25,0)</f>
        <v>1200</v>
      </c>
      <c r="K25" s="21">
        <f>IF(MID(A25,1,2)="MP",D25+E25,0)</f>
        <v>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ref="O25:O36" si="12">HOUR(B25)+(MINUTE(B25)+(D25+E25)/60)/60</f>
        <v>1.9833333333333334</v>
      </c>
      <c r="P25" s="21">
        <f t="shared" ref="P25:P36" si="13">INT(O25)</f>
        <v>1</v>
      </c>
      <c r="Q25" s="21">
        <f t="shared" ref="Q25:Q36" si="14">ROUND(((O25-P25)*60),0)</f>
        <v>59</v>
      </c>
    </row>
    <row r="26" spans="1:17" s="23" customFormat="1">
      <c r="A26" s="30" t="s">
        <v>77</v>
      </c>
      <c r="B26" s="20">
        <f t="shared" si="9"/>
        <v>8.2638888888888887E-2</v>
      </c>
      <c r="C26" s="20">
        <f t="shared" si="10"/>
        <v>9.6527777777777768E-2</v>
      </c>
      <c r="D26" s="61">
        <v>900</v>
      </c>
      <c r="E26" s="21">
        <v>300</v>
      </c>
      <c r="F26" s="22">
        <f t="shared" si="11"/>
        <v>8.7500000000000008E-2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1200</v>
      </c>
      <c r="K26" s="21">
        <f>IF(MID(A26,1,2)="MP",D26+E26,0)</f>
        <v>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12"/>
        <v>2.3166666666666664</v>
      </c>
      <c r="P26" s="21">
        <f t="shared" si="13"/>
        <v>2</v>
      </c>
      <c r="Q26" s="21">
        <f t="shared" si="14"/>
        <v>19</v>
      </c>
    </row>
    <row r="27" spans="1:17" s="23" customFormat="1">
      <c r="A27" s="30" t="s">
        <v>75</v>
      </c>
      <c r="B27" s="20">
        <f t="shared" si="9"/>
        <v>9.6527777777777768E-2</v>
      </c>
      <c r="C27" s="20">
        <f t="shared" si="10"/>
        <v>0.11041666666666666</v>
      </c>
      <c r="D27" s="61">
        <v>900</v>
      </c>
      <c r="E27" s="21">
        <v>300</v>
      </c>
      <c r="F27" s="22">
        <f t="shared" si="11"/>
        <v>0.1013888888888889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0</v>
      </c>
      <c r="K27" s="21">
        <f>IF(MID(A27,1,2)="MP",D27+E27,0)</f>
        <v>1200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12"/>
        <v>2.65</v>
      </c>
      <c r="P27" s="21">
        <f t="shared" si="13"/>
        <v>2</v>
      </c>
      <c r="Q27" s="21">
        <f t="shared" si="14"/>
        <v>39</v>
      </c>
    </row>
    <row r="28" spans="1:17" s="23" customFormat="1">
      <c r="A28" s="30" t="s">
        <v>73</v>
      </c>
      <c r="B28" s="20">
        <f t="shared" si="9"/>
        <v>0.11041666666666666</v>
      </c>
      <c r="C28" s="20">
        <f t="shared" si="10"/>
        <v>0.12430555555555556</v>
      </c>
      <c r="D28" s="61">
        <v>900</v>
      </c>
      <c r="E28" s="21">
        <v>300</v>
      </c>
      <c r="F28" s="22">
        <f t="shared" si="11"/>
        <v>0.11527777777777777</v>
      </c>
      <c r="H28" s="21">
        <f>IF(MID(A28,1,2)="RM",D28+E28,0)</f>
        <v>0</v>
      </c>
      <c r="I28" s="21">
        <f>IF(MID(A28,1,2)="MP",0,IF(MID(A28,1,1)="M",D28+E28,0))</f>
        <v>1200</v>
      </c>
      <c r="J28" s="21">
        <f>IF(MID(A28,1,2)="KP",D28+E28,0)</f>
        <v>0</v>
      </c>
      <c r="K28" s="21">
        <f>IF(MID(A28,1,2)="MP",D28+E28,0)</f>
        <v>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12"/>
        <v>2.9833333333333334</v>
      </c>
      <c r="P28" s="21">
        <f t="shared" si="13"/>
        <v>2</v>
      </c>
      <c r="Q28" s="21">
        <f t="shared" si="14"/>
        <v>59</v>
      </c>
    </row>
    <row r="29" spans="1:17" s="23" customFormat="1">
      <c r="A29" s="30" t="s">
        <v>107</v>
      </c>
      <c r="B29" s="20">
        <f t="shared" si="9"/>
        <v>0.12430555555555556</v>
      </c>
      <c r="C29" s="20">
        <f t="shared" si="10"/>
        <v>0.13819444444444443</v>
      </c>
      <c r="D29" s="61">
        <v>900</v>
      </c>
      <c r="E29" s="21">
        <v>300</v>
      </c>
      <c r="F29" s="22">
        <f t="shared" si="11"/>
        <v>0.12916666666666668</v>
      </c>
      <c r="H29" s="21">
        <f>IF(MID(A29,1,2)="RM",D29+E29,0)</f>
        <v>0</v>
      </c>
      <c r="I29" s="21">
        <f>IF(MID(A29,1,2)="MP",0,IF(MID(A29,1,1)="M",D29+E29,0))</f>
        <v>1200</v>
      </c>
      <c r="J29" s="21">
        <f>IF(MID(A29,1,2)="KP",D29+E29,0)</f>
        <v>0</v>
      </c>
      <c r="K29" s="21">
        <f>IF(MID(A29,1,2)="MP",D29+E29,0)</f>
        <v>0</v>
      </c>
      <c r="L29" s="21">
        <f>IF(MID(A29,1,2)="OC",D29+E29,0)</f>
        <v>0</v>
      </c>
      <c r="M29" s="21">
        <f>IF(MID(A29,1,2)="AS",D29+E29,0)</f>
        <v>0</v>
      </c>
      <c r="N29" s="21">
        <f>IF(MID(A29,1,2)="IP",D29+E29,0)</f>
        <v>0</v>
      </c>
      <c r="O29" s="21">
        <f t="shared" si="12"/>
        <v>3.3166666666666664</v>
      </c>
      <c r="P29" s="21">
        <f t="shared" si="13"/>
        <v>3</v>
      </c>
      <c r="Q29" s="21">
        <f t="shared" si="14"/>
        <v>19</v>
      </c>
    </row>
    <row r="30" spans="1:17" s="23" customFormat="1">
      <c r="A30" s="30" t="s">
        <v>108</v>
      </c>
      <c r="B30" s="20">
        <f t="shared" si="9"/>
        <v>0.13819444444444443</v>
      </c>
      <c r="C30" s="20">
        <f t="shared" si="10"/>
        <v>0.15208333333333332</v>
      </c>
      <c r="D30" s="61">
        <v>900</v>
      </c>
      <c r="E30" s="21">
        <v>300</v>
      </c>
      <c r="F30" s="22">
        <f t="shared" si="11"/>
        <v>0.14305555555555557</v>
      </c>
      <c r="H30" s="21">
        <f>IF(MID(A30,1,2)="RM",D30+E30,0)</f>
        <v>0</v>
      </c>
      <c r="I30" s="21">
        <f>IF(MID(A30,1,2)="MP",0,IF(MID(A30,1,1)="M",D30+E30,0))</f>
        <v>0</v>
      </c>
      <c r="J30" s="21">
        <f>IF(MID(A30,1,2)="KP",D30+E30,0)</f>
        <v>1200</v>
      </c>
      <c r="K30" s="21">
        <f>IF(MID(A30,1,2)="MP",D30+E30,0)</f>
        <v>0</v>
      </c>
      <c r="L30" s="21">
        <f>IF(MID(A30,1,2)="OC",D30+E30,0)</f>
        <v>0</v>
      </c>
      <c r="M30" s="21">
        <f>IF(MID(A30,1,2)="AS",D30+E30,0)</f>
        <v>0</v>
      </c>
      <c r="N30" s="21">
        <f>IF(MID(A30,1,2)="IP",D30+E30,0)</f>
        <v>0</v>
      </c>
      <c r="O30" s="21">
        <f t="shared" si="12"/>
        <v>3.65</v>
      </c>
      <c r="P30" s="21">
        <f t="shared" si="13"/>
        <v>3</v>
      </c>
      <c r="Q30" s="21">
        <f t="shared" si="14"/>
        <v>39</v>
      </c>
    </row>
    <row r="31" spans="1:17" s="23" customFormat="1">
      <c r="A31" s="30" t="s">
        <v>109</v>
      </c>
      <c r="B31" s="20">
        <f t="shared" si="9"/>
        <v>0.15208333333333332</v>
      </c>
      <c r="C31" s="20">
        <f t="shared" si="10"/>
        <v>0.16597222222222222</v>
      </c>
      <c r="D31" s="61">
        <v>900</v>
      </c>
      <c r="E31" s="21">
        <v>300</v>
      </c>
      <c r="F31" s="22">
        <f t="shared" si="11"/>
        <v>0.15694444444444444</v>
      </c>
      <c r="H31" s="21">
        <f>IF(MID(A31,1,2)="RM",D31+E31,0)</f>
        <v>0</v>
      </c>
      <c r="I31" s="21">
        <f>IF(MID(A31,1,2)="MP",0,IF(MID(A31,1,1)="M",D31+E31,0))</f>
        <v>0</v>
      </c>
      <c r="J31" s="21">
        <f>IF(MID(A31,1,2)="KP",D31+E31,0)</f>
        <v>1200</v>
      </c>
      <c r="K31" s="21">
        <f>IF(MID(A31,1,2)="MP",D31+E31,0)</f>
        <v>0</v>
      </c>
      <c r="L31" s="21">
        <f>IF(MID(A31,1,2)="OC",D31+E31,0)</f>
        <v>0</v>
      </c>
      <c r="M31" s="21">
        <f>IF(MID(A31,1,2)="AS",D31+E31,0)</f>
        <v>0</v>
      </c>
      <c r="N31" s="21">
        <f>IF(MID(A31,1,2)="IP",D31+E31,0)</f>
        <v>0</v>
      </c>
      <c r="O31" s="21">
        <f t="shared" si="12"/>
        <v>3.9833333333333334</v>
      </c>
      <c r="P31" s="21">
        <f t="shared" si="13"/>
        <v>3</v>
      </c>
      <c r="Q31" s="21">
        <f t="shared" si="14"/>
        <v>59</v>
      </c>
    </row>
    <row r="32" spans="1:17" s="23" customFormat="1">
      <c r="A32" s="30" t="s">
        <v>110</v>
      </c>
      <c r="B32" s="20">
        <f t="shared" si="9"/>
        <v>0.16597222222222222</v>
      </c>
      <c r="C32" s="20">
        <f t="shared" si="10"/>
        <v>0.17986111111111111</v>
      </c>
      <c r="D32" s="61">
        <v>900</v>
      </c>
      <c r="E32" s="21">
        <v>300</v>
      </c>
      <c r="F32" s="22">
        <f t="shared" si="11"/>
        <v>0.17083333333333331</v>
      </c>
      <c r="H32" s="21">
        <f>IF(MID(A32,1,2)="RM",D32+E32,0)</f>
        <v>0</v>
      </c>
      <c r="I32" s="21">
        <f>IF(MID(A32,1,2)="MP",0,IF(MID(A32,1,1)="M",D32+E32,0))</f>
        <v>0</v>
      </c>
      <c r="J32" s="21">
        <f>IF(MID(A32,1,2)="KP",D32+E32,0)</f>
        <v>1200</v>
      </c>
      <c r="K32" s="21">
        <f>IF(MID(A32,1,2)="MP",D32+E32,0)</f>
        <v>0</v>
      </c>
      <c r="L32" s="21">
        <f>IF(MID(A32,1,2)="OC",D32+E32,0)</f>
        <v>0</v>
      </c>
      <c r="M32" s="21">
        <f>IF(MID(A32,1,2)="AS",D32+E32,0)</f>
        <v>0</v>
      </c>
      <c r="N32" s="21">
        <f>IF(MID(A32,1,2)="IP",D32+E32,0)</f>
        <v>0</v>
      </c>
      <c r="O32" s="21">
        <f t="shared" si="12"/>
        <v>4.3166666666666664</v>
      </c>
      <c r="P32" s="21">
        <f t="shared" si="13"/>
        <v>4</v>
      </c>
      <c r="Q32" s="21">
        <f t="shared" si="14"/>
        <v>19</v>
      </c>
    </row>
    <row r="33" spans="1:17" s="23" customFormat="1">
      <c r="A33" s="30" t="s">
        <v>97</v>
      </c>
      <c r="B33" s="20">
        <f t="shared" si="9"/>
        <v>0.17986111111111111</v>
      </c>
      <c r="C33" s="20">
        <f t="shared" si="10"/>
        <v>0.19375000000000001</v>
      </c>
      <c r="D33" s="61">
        <v>900</v>
      </c>
      <c r="E33" s="21">
        <v>300</v>
      </c>
      <c r="F33" s="22">
        <f t="shared" si="11"/>
        <v>0.18472222222222223</v>
      </c>
      <c r="H33" s="21">
        <f>IF(MID(A33,1,2)="RM",D33+E33,0)</f>
        <v>0</v>
      </c>
      <c r="I33" s="21">
        <f>IF(MID(A33,1,2)="MP",0,IF(MID(A33,1,1)="M",D33+E33,0))</f>
        <v>0</v>
      </c>
      <c r="J33" s="21">
        <f>IF(MID(A33,1,2)="KP",D33+E33,0)</f>
        <v>0</v>
      </c>
      <c r="K33" s="21">
        <f>IF(MID(A33,1,2)="MP",D33+E33,0)</f>
        <v>1200</v>
      </c>
      <c r="L33" s="21">
        <f>IF(MID(A33,1,2)="OC",D33+E33,0)</f>
        <v>0</v>
      </c>
      <c r="M33" s="21">
        <f>IF(MID(A33,1,2)="AS",D33+E33,0)</f>
        <v>0</v>
      </c>
      <c r="N33" s="21">
        <f>IF(MID(A33,1,2)="IP",D33+E33,0)</f>
        <v>0</v>
      </c>
      <c r="O33" s="21">
        <f t="shared" si="12"/>
        <v>4.6500000000000004</v>
      </c>
      <c r="P33" s="21">
        <f t="shared" si="13"/>
        <v>4</v>
      </c>
      <c r="Q33" s="21">
        <f t="shared" si="14"/>
        <v>39</v>
      </c>
    </row>
    <row r="34" spans="1:17" s="23" customFormat="1">
      <c r="A34" s="30" t="s">
        <v>73</v>
      </c>
      <c r="B34" s="20">
        <f t="shared" si="9"/>
        <v>0.19375000000000001</v>
      </c>
      <c r="C34" s="20">
        <f t="shared" si="10"/>
        <v>0.2076388888888889</v>
      </c>
      <c r="D34" s="61">
        <v>900</v>
      </c>
      <c r="E34" s="21">
        <v>300</v>
      </c>
      <c r="F34" s="22">
        <f t="shared" si="11"/>
        <v>0.1986111111111111</v>
      </c>
      <c r="H34" s="21">
        <f>IF(MID(A34,1,2)="RM",D34+E34,0)</f>
        <v>0</v>
      </c>
      <c r="I34" s="21">
        <f>IF(MID(A34,1,2)="MP",0,IF(MID(A34,1,1)="M",D34+E34,0))</f>
        <v>1200</v>
      </c>
      <c r="J34" s="21">
        <f>IF(MID(A34,1,2)="KP",D34+E34,0)</f>
        <v>0</v>
      </c>
      <c r="K34" s="21">
        <f>IF(MID(A34,1,2)="MP",D34+E34,0)</f>
        <v>0</v>
      </c>
      <c r="L34" s="21">
        <f>IF(MID(A34,1,2)="OC",D34+E34,0)</f>
        <v>0</v>
      </c>
      <c r="M34" s="21">
        <f>IF(MID(A34,1,2)="AS",D34+E34,0)</f>
        <v>0</v>
      </c>
      <c r="N34" s="21">
        <f>IF(MID(A34,1,2)="IP",D34+E34,0)</f>
        <v>0</v>
      </c>
      <c r="O34" s="21">
        <f t="shared" si="12"/>
        <v>4.9833333333333334</v>
      </c>
      <c r="P34" s="21">
        <f t="shared" si="13"/>
        <v>4</v>
      </c>
      <c r="Q34" s="21">
        <f t="shared" si="14"/>
        <v>59</v>
      </c>
    </row>
    <row r="35" spans="1:17" s="23" customFormat="1">
      <c r="A35" s="30" t="s">
        <v>98</v>
      </c>
      <c r="B35" s="20">
        <f t="shared" si="9"/>
        <v>0.2076388888888889</v>
      </c>
      <c r="C35" s="20">
        <f t="shared" si="10"/>
        <v>0.22152777777777777</v>
      </c>
      <c r="D35" s="61">
        <v>900</v>
      </c>
      <c r="E35" s="21">
        <v>300</v>
      </c>
      <c r="F35" s="22">
        <f t="shared" si="11"/>
        <v>0.21249999999999999</v>
      </c>
      <c r="H35" s="21">
        <f>IF(MID(A35,1,2)="RM",D35+E35,0)</f>
        <v>0</v>
      </c>
      <c r="I35" s="21">
        <f>IF(MID(A35,1,2)="MP",0,IF(MID(A35,1,1)="M",D35+E35,0))</f>
        <v>0</v>
      </c>
      <c r="J35" s="21">
        <f>IF(MID(A35,1,2)="KP",D35+E35,0)</f>
        <v>0</v>
      </c>
      <c r="K35" s="21">
        <f>IF(MID(A35,1,2)="MP",D35+E35,0)</f>
        <v>1200</v>
      </c>
      <c r="L35" s="21">
        <f>IF(MID(A35,1,2)="OC",D35+E35,0)</f>
        <v>0</v>
      </c>
      <c r="M35" s="21">
        <f>IF(MID(A35,1,2)="AS",D35+E35,0)</f>
        <v>0</v>
      </c>
      <c r="N35" s="21">
        <f>IF(MID(A35,1,2)="IP",D35+E35,0)</f>
        <v>0</v>
      </c>
      <c r="O35" s="21">
        <f t="shared" si="12"/>
        <v>5.3166666666666664</v>
      </c>
      <c r="P35" s="21">
        <f t="shared" si="13"/>
        <v>5</v>
      </c>
      <c r="Q35" s="21">
        <f t="shared" si="14"/>
        <v>19</v>
      </c>
    </row>
    <row r="36" spans="1:17" s="23" customFormat="1">
      <c r="A36" s="30" t="s">
        <v>111</v>
      </c>
      <c r="B36" s="20">
        <f t="shared" si="9"/>
        <v>0.22152777777777777</v>
      </c>
      <c r="C36" s="20">
        <f t="shared" si="10"/>
        <v>0.23541666666666669</v>
      </c>
      <c r="D36" s="61">
        <v>900</v>
      </c>
      <c r="E36" s="21">
        <v>300</v>
      </c>
      <c r="F36" s="22">
        <f t="shared" si="11"/>
        <v>0.22638888888888889</v>
      </c>
      <c r="H36" s="21">
        <f>IF(MID(A36,1,2)="RM",D36+E36,0)</f>
        <v>0</v>
      </c>
      <c r="I36" s="21">
        <f>IF(MID(A36,1,2)="MP",0,IF(MID(A36,1,1)="M",D36+E36,0))</f>
        <v>0</v>
      </c>
      <c r="J36" s="21">
        <f>IF(MID(A36,1,2)="KP",D36+E36,0)</f>
        <v>1200</v>
      </c>
      <c r="K36" s="21">
        <f>IF(MID(A36,1,2)="MP",D36+E36,0)</f>
        <v>0</v>
      </c>
      <c r="L36" s="21">
        <f>IF(MID(A36,1,2)="OC",D36+E36,0)</f>
        <v>0</v>
      </c>
      <c r="M36" s="21">
        <f>IF(MID(A36,1,2)="AS",D36+E36,0)</f>
        <v>0</v>
      </c>
      <c r="N36" s="21">
        <f>IF(MID(A36,1,2)="IP",D36+E36,0)</f>
        <v>0</v>
      </c>
      <c r="O36" s="21">
        <f t="shared" si="12"/>
        <v>5.65</v>
      </c>
      <c r="P36" s="21">
        <f t="shared" si="13"/>
        <v>5</v>
      </c>
      <c r="Q36" s="21">
        <f t="shared" si="14"/>
        <v>39</v>
      </c>
    </row>
    <row r="37" spans="1:17" s="23" customFormat="1">
      <c r="A37" s="30"/>
      <c r="B37" s="20"/>
      <c r="C37" s="20"/>
    </row>
    <row r="38" spans="1:17" s="23" customFormat="1">
      <c r="A38" s="30"/>
      <c r="B38" s="20"/>
      <c r="C38" s="20"/>
      <c r="G38" s="26" t="s">
        <v>34</v>
      </c>
      <c r="H38" s="27">
        <f>SUM(H4:H36)</f>
        <v>13320</v>
      </c>
      <c r="I38" s="27">
        <f>SUM(I4:I36)</f>
        <v>3600</v>
      </c>
      <c r="J38" s="27">
        <f>SUM(J4:J36)</f>
        <v>7200</v>
      </c>
      <c r="K38" s="27">
        <f>SUM(K4:K36)</f>
        <v>3600</v>
      </c>
      <c r="L38" s="27">
        <f>SUM(L4:L36)</f>
        <v>2760</v>
      </c>
      <c r="M38" s="27">
        <f>SUM(M4:M36)</f>
        <v>0</v>
      </c>
      <c r="N38" s="27">
        <f>SUM(N4:N36)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6" sqref="A26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24" t="s">
        <v>90</v>
      </c>
      <c r="B2" s="19">
        <f>'Summary APRIL 2013'!M12</f>
        <v>0.85138888888888886</v>
      </c>
      <c r="C2" s="60">
        <f t="shared" ref="C2:C30" si="0">TIME(P2,Q2,0)</f>
        <v>0.8652777777777777</v>
      </c>
      <c r="D2" s="61">
        <v>900</v>
      </c>
      <c r="E2" s="61">
        <v>300</v>
      </c>
      <c r="F2" s="62">
        <f t="shared" ref="F2:F30" si="1">TIME(HOUR(B2),MINUTE(B2)+D2/120,0)</f>
        <v>0.85625000000000007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20.766666666666666</v>
      </c>
      <c r="P2" s="61">
        <f t="shared" ref="P2:P30" si="3">INT(O2)</f>
        <v>20</v>
      </c>
      <c r="Q2" s="61">
        <f t="shared" ref="Q2:Q30" si="4">ROUND(((O2-P2)*60),0)</f>
        <v>46</v>
      </c>
    </row>
    <row r="3" spans="1:17" s="23" customFormat="1">
      <c r="A3" s="109" t="s">
        <v>62</v>
      </c>
      <c r="B3" s="20">
        <f t="shared" ref="B3:B28" si="5">C2</f>
        <v>0.8652777777777777</v>
      </c>
      <c r="C3" s="20">
        <f t="shared" si="0"/>
        <v>0.87916666666666676</v>
      </c>
      <c r="D3" s="61">
        <v>900</v>
      </c>
      <c r="E3" s="21">
        <v>300</v>
      </c>
      <c r="F3" s="22">
        <f t="shared" si="1"/>
        <v>0.87013888888888891</v>
      </c>
      <c r="H3" s="21">
        <f>IF(MID(A3,1,2)="RM",D3+E3,0)</f>
        <v>0</v>
      </c>
      <c r="I3" s="21">
        <f>IF(MID(A3,1,2)="MP",0,IF(MID(A3,1,1)="M",D3+E3,0))</f>
        <v>1200</v>
      </c>
      <c r="J3" s="21">
        <f>IF(MID(A3,1,2)="KP",D3+E3,0)</f>
        <v>0</v>
      </c>
      <c r="K3" s="21">
        <f>IF(MID(A3,1,2)="MP",D3+E3,0)</f>
        <v>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21.1</v>
      </c>
      <c r="P3" s="21">
        <f t="shared" si="3"/>
        <v>21</v>
      </c>
      <c r="Q3" s="21">
        <f t="shared" si="4"/>
        <v>6</v>
      </c>
    </row>
    <row r="4" spans="1:17" s="23" customFormat="1">
      <c r="A4" s="110" t="s">
        <v>63</v>
      </c>
      <c r="B4" s="20">
        <f t="shared" si="5"/>
        <v>0.87916666666666676</v>
      </c>
      <c r="C4" s="20">
        <f t="shared" si="0"/>
        <v>0.8930555555555556</v>
      </c>
      <c r="D4" s="61">
        <v>900</v>
      </c>
      <c r="E4" s="21">
        <v>300</v>
      </c>
      <c r="F4" s="22">
        <f t="shared" si="1"/>
        <v>0.88402777777777775</v>
      </c>
      <c r="H4" s="21">
        <f>IF(MID(A4,1,2)="RM",D4+E4,0)</f>
        <v>0</v>
      </c>
      <c r="I4" s="21">
        <f>IF(MID(A4,1,2)="MP",0,IF(MID(A4,1,1)="M",D4+E4,0))</f>
        <v>0</v>
      </c>
      <c r="J4" s="21">
        <f>IF(MID(A4,1,2)="KP",D4+E4,0)</f>
        <v>0</v>
      </c>
      <c r="K4" s="21">
        <f>IF(MID(A4,1,2)="MP",D4+E4,0)</f>
        <v>1200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21.433333333333334</v>
      </c>
      <c r="P4" s="21">
        <f t="shared" si="3"/>
        <v>21</v>
      </c>
      <c r="Q4" s="21">
        <f t="shared" si="4"/>
        <v>26</v>
      </c>
    </row>
    <row r="5" spans="1:17" s="23" customFormat="1">
      <c r="A5" s="110" t="s">
        <v>64</v>
      </c>
      <c r="B5" s="20">
        <f t="shared" si="5"/>
        <v>0.8930555555555556</v>
      </c>
      <c r="C5" s="20">
        <f t="shared" si="0"/>
        <v>0.90694444444444444</v>
      </c>
      <c r="D5" s="61">
        <v>900</v>
      </c>
      <c r="E5" s="21">
        <v>300</v>
      </c>
      <c r="F5" s="22">
        <f t="shared" si="1"/>
        <v>0.8979166666666667</v>
      </c>
      <c r="G5" s="97" t="s">
        <v>80</v>
      </c>
      <c r="H5" s="21">
        <f>IF(MID(A5,1,2)="RM",D5+E5,0)</f>
        <v>0</v>
      </c>
      <c r="I5" s="21">
        <f>IF(MID(A5,1,2)="MP",0,IF(MID(A5,1,1)="M",D5+E5,0))</f>
        <v>0</v>
      </c>
      <c r="J5" s="21">
        <f>IF(MID(A5,1,2)="KP",D5+E5,0)</f>
        <v>1200</v>
      </c>
      <c r="K5" s="21">
        <f>IF(MID(A5,1,2)="MP",D5+E5,0)</f>
        <v>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21.766666666666666</v>
      </c>
      <c r="P5" s="21">
        <f t="shared" si="3"/>
        <v>21</v>
      </c>
      <c r="Q5" s="21">
        <f t="shared" si="4"/>
        <v>46</v>
      </c>
    </row>
    <row r="6" spans="1:17" s="23" customFormat="1">
      <c r="A6" s="23" t="s">
        <v>90</v>
      </c>
      <c r="B6" s="20">
        <f t="shared" si="5"/>
        <v>0.90694444444444444</v>
      </c>
      <c r="C6" s="20">
        <f t="shared" si="0"/>
        <v>0.92083333333333339</v>
      </c>
      <c r="D6" s="61">
        <v>900</v>
      </c>
      <c r="E6" s="21">
        <v>300</v>
      </c>
      <c r="F6" s="22">
        <f t="shared" si="1"/>
        <v>0.91180555555555554</v>
      </c>
      <c r="H6" s="21">
        <f>IF(MID(A6,1,2)="RM",D6+E6,0)</f>
        <v>0</v>
      </c>
      <c r="I6" s="21">
        <f>IF(MID(A6,1,2)="MP",0,IF(MID(A6,1,1)="M",D6+E6,0))</f>
        <v>1200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22.1</v>
      </c>
      <c r="P6" s="21">
        <f t="shared" si="3"/>
        <v>22</v>
      </c>
      <c r="Q6" s="21">
        <f t="shared" si="4"/>
        <v>6</v>
      </c>
    </row>
    <row r="7" spans="1:17" s="23" customFormat="1">
      <c r="A7" s="110" t="s">
        <v>114</v>
      </c>
      <c r="B7" s="20">
        <f t="shared" si="5"/>
        <v>0.92083333333333339</v>
      </c>
      <c r="C7" s="20">
        <f t="shared" si="0"/>
        <v>0.93472222222222223</v>
      </c>
      <c r="D7" s="61">
        <v>900</v>
      </c>
      <c r="E7" s="21">
        <v>300</v>
      </c>
      <c r="F7" s="22">
        <f t="shared" si="1"/>
        <v>0.92569444444444438</v>
      </c>
      <c r="G7" s="97" t="s">
        <v>80</v>
      </c>
      <c r="H7" s="21">
        <f>IF(MID(A7,1,2)="RM",D7+E7,0)</f>
        <v>0</v>
      </c>
      <c r="I7" s="21">
        <f>IF(MID(A7,1,2)="MP",0,IF(MID(A7,1,1)="M",D7+E7,0))</f>
        <v>0</v>
      </c>
      <c r="J7" s="21">
        <f>IF(MID(A7,1,2)="KP",D7+E7,0)</f>
        <v>1200</v>
      </c>
      <c r="K7" s="21">
        <f>IF(MID(A7,1,2)="MP",D7+E7,0)</f>
        <v>0</v>
      </c>
      <c r="L7" s="21">
        <f>IF(MID(A7,1,2)="OC",D7+E7,0)</f>
        <v>0</v>
      </c>
      <c r="M7" s="21">
        <f>IF(MID(A7,1,2)="AS",D7+E7,0)</f>
        <v>0</v>
      </c>
      <c r="N7" s="21">
        <f>IF(MID(A7,1,2)="IP",D7+E7,0)</f>
        <v>0</v>
      </c>
      <c r="O7" s="21">
        <f t="shared" si="2"/>
        <v>22.433333333333334</v>
      </c>
      <c r="P7" s="21">
        <f t="shared" si="3"/>
        <v>22</v>
      </c>
      <c r="Q7" s="21">
        <f t="shared" si="4"/>
        <v>26</v>
      </c>
    </row>
    <row r="8" spans="1:17" s="23" customFormat="1">
      <c r="A8" s="110" t="s">
        <v>106</v>
      </c>
      <c r="B8" s="20">
        <f t="shared" si="5"/>
        <v>0.93472222222222223</v>
      </c>
      <c r="C8" s="20">
        <f t="shared" si="0"/>
        <v>0.94930555555555562</v>
      </c>
      <c r="D8" s="61">
        <v>1200</v>
      </c>
      <c r="E8" s="21">
        <v>60</v>
      </c>
      <c r="F8" s="22">
        <f t="shared" si="1"/>
        <v>0.94166666666666676</v>
      </c>
      <c r="H8" s="21">
        <f>IF(MID(A8,1,2)="RM",D8+E8,0)</f>
        <v>0</v>
      </c>
      <c r="I8" s="21">
        <f>IF(MID(A8,1,2)="MP",0,IF(MID(A8,1,1)="M",D8+E8,0))</f>
        <v>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1260</v>
      </c>
      <c r="M8" s="21">
        <f>IF(MID(A8,1,2)="AS",D8+E8,0)</f>
        <v>0</v>
      </c>
      <c r="N8" s="21">
        <f>IF(MID(A8,1,2)="IP",D8+E8,0)</f>
        <v>0</v>
      </c>
      <c r="O8" s="21">
        <f t="shared" si="2"/>
        <v>22.783333333333335</v>
      </c>
      <c r="P8" s="21">
        <f t="shared" si="3"/>
        <v>22</v>
      </c>
      <c r="Q8" s="21">
        <f t="shared" si="4"/>
        <v>47</v>
      </c>
    </row>
    <row r="9" spans="1:17" s="23" customFormat="1">
      <c r="A9" s="110" t="s">
        <v>115</v>
      </c>
      <c r="B9" s="20">
        <f t="shared" si="5"/>
        <v>0.94930555555555562</v>
      </c>
      <c r="C9" s="20">
        <f t="shared" si="0"/>
        <v>0.96388888888888891</v>
      </c>
      <c r="D9" s="61">
        <v>1200</v>
      </c>
      <c r="E9" s="21">
        <v>60</v>
      </c>
      <c r="F9" s="22">
        <f t="shared" si="1"/>
        <v>0.95624999999999993</v>
      </c>
      <c r="H9" s="21">
        <f>IF(MID(A9,1,2)="RM",D9+E9,0)</f>
        <v>0</v>
      </c>
      <c r="I9" s="21">
        <f>IF(MID(A9,1,2)="MP",0,IF(MID(A9,1,1)="M",D9+E9,0))</f>
        <v>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1260</v>
      </c>
      <c r="M9" s="21">
        <f>IF(MID(A9,1,2)="AS",D9+E9,0)</f>
        <v>0</v>
      </c>
      <c r="N9" s="21">
        <f>IF(MID(A9,1,2)="IP",D9+E9,0)</f>
        <v>0</v>
      </c>
      <c r="O9" s="21">
        <f t="shared" si="2"/>
        <v>23.133333333333333</v>
      </c>
      <c r="P9" s="21">
        <f t="shared" si="3"/>
        <v>23</v>
      </c>
      <c r="Q9" s="21">
        <f t="shared" si="4"/>
        <v>8</v>
      </c>
    </row>
    <row r="10" spans="1:17" s="23" customFormat="1">
      <c r="A10" s="110" t="s">
        <v>116</v>
      </c>
      <c r="B10" s="20">
        <f t="shared" si="5"/>
        <v>0.96388888888888891</v>
      </c>
      <c r="C10" s="20">
        <f t="shared" si="0"/>
        <v>0.9784722222222223</v>
      </c>
      <c r="D10" s="61">
        <v>1200</v>
      </c>
      <c r="E10" s="21">
        <v>60</v>
      </c>
      <c r="F10" s="22">
        <f t="shared" si="1"/>
        <v>0.97083333333333333</v>
      </c>
      <c r="H10" s="21">
        <f>IF(MID(A10,1,2)="RM",D10+E10,0)</f>
        <v>0</v>
      </c>
      <c r="I10" s="21">
        <f>IF(MID(A10,1,2)="MP",0,IF(MID(A10,1,1)="M",D10+E10,0))</f>
        <v>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1260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23.483333333333334</v>
      </c>
      <c r="P10" s="21">
        <f t="shared" si="3"/>
        <v>23</v>
      </c>
      <c r="Q10" s="21">
        <f t="shared" si="4"/>
        <v>29</v>
      </c>
    </row>
    <row r="11" spans="1:17" s="23" customFormat="1">
      <c r="A11" s="110" t="s">
        <v>117</v>
      </c>
      <c r="B11" s="20">
        <f t="shared" si="5"/>
        <v>0.9784722222222223</v>
      </c>
      <c r="C11" s="20">
        <f t="shared" si="0"/>
        <v>0.99583333333333324</v>
      </c>
      <c r="D11" s="61">
        <v>1200</v>
      </c>
      <c r="E11" s="21">
        <v>300</v>
      </c>
      <c r="F11" s="22">
        <f t="shared" si="1"/>
        <v>0.98541666666666661</v>
      </c>
      <c r="H11" s="21">
        <f>IF(MID(A11,1,2)="RM",D11+E11,0)</f>
        <v>0</v>
      </c>
      <c r="I11" s="21">
        <f>IF(MID(A11,1,2)="MP",0,IF(MID(A11,1,1)="M",D11+E11,0))</f>
        <v>0</v>
      </c>
      <c r="J11" s="21">
        <f>IF(MID(A11,1,2)="KP",D11+E11,0)</f>
        <v>0</v>
      </c>
      <c r="K11" s="21">
        <f>IF(MID(A11,1,2)="MP",D11+E11,0)</f>
        <v>0</v>
      </c>
      <c r="L11" s="21">
        <f>IF(MID(A11,1,2)="OC",D11+E11,0)</f>
        <v>1500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23.9</v>
      </c>
      <c r="P11" s="21">
        <f t="shared" si="3"/>
        <v>23</v>
      </c>
      <c r="Q11" s="21">
        <f t="shared" si="4"/>
        <v>54</v>
      </c>
    </row>
    <row r="12" spans="1:17" s="23" customFormat="1">
      <c r="A12" s="110" t="s">
        <v>62</v>
      </c>
      <c r="B12" s="20">
        <f t="shared" si="5"/>
        <v>0.99583333333333324</v>
      </c>
      <c r="C12" s="20">
        <f t="shared" si="0"/>
        <v>9.7222222222221877E-3</v>
      </c>
      <c r="D12" s="61">
        <v>900</v>
      </c>
      <c r="E12" s="21">
        <v>300</v>
      </c>
      <c r="F12" s="22">
        <f t="shared" si="1"/>
        <v>6.9444444444433095E-4</v>
      </c>
      <c r="H12" s="21">
        <f>IF(MID(A12,1,2)="RM",D12+E12,0)</f>
        <v>0</v>
      </c>
      <c r="I12" s="21">
        <f>IF(MID(A12,1,2)="MP",0,IF(MID(A12,1,1)="M",D12+E12,0))</f>
        <v>1200</v>
      </c>
      <c r="J12" s="21">
        <f>IF(MID(A12,1,2)="KP",D12+E12,0)</f>
        <v>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24.233333333333334</v>
      </c>
      <c r="P12" s="21">
        <f t="shared" si="3"/>
        <v>24</v>
      </c>
      <c r="Q12" s="21">
        <f t="shared" si="4"/>
        <v>14</v>
      </c>
    </row>
    <row r="13" spans="1:17" s="23" customFormat="1">
      <c r="A13" s="23" t="s">
        <v>118</v>
      </c>
      <c r="B13" s="20">
        <f t="shared" si="5"/>
        <v>9.7222222222221877E-3</v>
      </c>
      <c r="C13" s="20">
        <f t="shared" si="0"/>
        <v>2.361111111111111E-2</v>
      </c>
      <c r="D13" s="61">
        <v>900</v>
      </c>
      <c r="E13" s="21">
        <v>300</v>
      </c>
      <c r="F13" s="22">
        <f t="shared" si="1"/>
        <v>1.4583333333333332E-2</v>
      </c>
      <c r="H13" s="21">
        <f>IF(MID(A13,1,2)="RM",D13+E13,0)</f>
        <v>0</v>
      </c>
      <c r="I13" s="21">
        <f>IF(MID(A13,1,2)="MP",0,IF(MID(A13,1,1)="M",D13+E13,0))</f>
        <v>1200</v>
      </c>
      <c r="J13" s="21">
        <f>IF(MID(A13,1,2)="KP",D13+E13,0)</f>
        <v>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0.56666666666666665</v>
      </c>
      <c r="P13" s="21">
        <f t="shared" si="3"/>
        <v>0</v>
      </c>
      <c r="Q13" s="21">
        <f t="shared" si="4"/>
        <v>34</v>
      </c>
    </row>
    <row r="14" spans="1:17" s="23" customFormat="1">
      <c r="A14" s="110" t="s">
        <v>112</v>
      </c>
      <c r="B14" s="20">
        <f t="shared" si="5"/>
        <v>2.361111111111111E-2</v>
      </c>
      <c r="C14" s="20">
        <f t="shared" si="0"/>
        <v>3.7499999999999999E-2</v>
      </c>
      <c r="D14" s="61">
        <v>900</v>
      </c>
      <c r="E14" s="21">
        <v>300</v>
      </c>
      <c r="F14" s="22">
        <f t="shared" si="1"/>
        <v>2.8472222222222222E-2</v>
      </c>
      <c r="G14" s="97" t="s">
        <v>134</v>
      </c>
      <c r="H14" s="21">
        <f>IF(MID(A14,1,2)="RM",D14+E14,0)</f>
        <v>0</v>
      </c>
      <c r="I14" s="21">
        <f>IF(MID(A14,1,2)="MP",0,IF(MID(A14,1,1)="M",D14+E14,0))</f>
        <v>0</v>
      </c>
      <c r="J14" s="21">
        <f>IF(MID(A14,1,2)="KP",D14+E14,0)</f>
        <v>1200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0.9</v>
      </c>
      <c r="P14" s="21">
        <f t="shared" si="3"/>
        <v>0</v>
      </c>
      <c r="Q14" s="21">
        <f t="shared" si="4"/>
        <v>54</v>
      </c>
    </row>
    <row r="15" spans="1:17" s="23" customFormat="1">
      <c r="A15" s="110" t="s">
        <v>62</v>
      </c>
      <c r="B15" s="20">
        <f t="shared" si="5"/>
        <v>3.7499999999999999E-2</v>
      </c>
      <c r="C15" s="20">
        <f t="shared" si="0"/>
        <v>5.1388888888888894E-2</v>
      </c>
      <c r="D15" s="61">
        <v>900</v>
      </c>
      <c r="E15" s="21">
        <v>300</v>
      </c>
      <c r="F15" s="22">
        <f t="shared" si="1"/>
        <v>4.2361111111111106E-2</v>
      </c>
      <c r="H15" s="21">
        <f>IF(MID(A15,1,2)="RM",D15+E15,0)</f>
        <v>0</v>
      </c>
      <c r="I15" s="21">
        <f>IF(MID(A15,1,2)="MP",0,IF(MID(A15,1,1)="M",D15+E15,0))</f>
        <v>1200</v>
      </c>
      <c r="J15" s="21">
        <f>IF(MID(A15,1,2)="KP",D15+E15,0)</f>
        <v>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1.2333333333333334</v>
      </c>
      <c r="P15" s="21">
        <f t="shared" si="3"/>
        <v>1</v>
      </c>
      <c r="Q15" s="21">
        <f t="shared" si="4"/>
        <v>14</v>
      </c>
    </row>
    <row r="16" spans="1:17" s="23" customFormat="1">
      <c r="A16" s="110" t="s">
        <v>77</v>
      </c>
      <c r="B16" s="20">
        <f t="shared" si="5"/>
        <v>5.1388888888888894E-2</v>
      </c>
      <c r="C16" s="20">
        <f t="shared" si="0"/>
        <v>6.1805555555555558E-2</v>
      </c>
      <c r="D16" s="61">
        <v>600</v>
      </c>
      <c r="E16" s="21">
        <v>300</v>
      </c>
      <c r="F16" s="22">
        <f t="shared" si="1"/>
        <v>5.486111111111111E-2</v>
      </c>
      <c r="H16" s="21">
        <f>IF(MID(A16,1,2)="RM",D16+E16,0)</f>
        <v>0</v>
      </c>
      <c r="I16" s="21">
        <f>IF(MID(A16,1,2)="MP",0,IF(MID(A16,1,1)="M",D16+E16,0))</f>
        <v>0</v>
      </c>
      <c r="J16" s="21">
        <f>IF(MID(A16,1,2)="KP",D16+E16,0)</f>
        <v>900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1.4833333333333334</v>
      </c>
      <c r="P16" s="21">
        <f t="shared" si="3"/>
        <v>1</v>
      </c>
      <c r="Q16" s="21">
        <f t="shared" si="4"/>
        <v>29</v>
      </c>
    </row>
    <row r="17" spans="1:17" s="23" customFormat="1">
      <c r="A17" s="110" t="s">
        <v>75</v>
      </c>
      <c r="B17" s="20">
        <f t="shared" si="5"/>
        <v>6.1805555555555558E-2</v>
      </c>
      <c r="C17" s="20">
        <f t="shared" si="0"/>
        <v>7.5694444444444439E-2</v>
      </c>
      <c r="D17" s="61">
        <v>900</v>
      </c>
      <c r="E17" s="21">
        <v>300</v>
      </c>
      <c r="F17" s="22">
        <f t="shared" si="1"/>
        <v>6.6666666666666666E-2</v>
      </c>
      <c r="H17" s="21">
        <f>IF(MID(A17,1,2)="RM",D17+E17,0)</f>
        <v>0</v>
      </c>
      <c r="I17" s="21">
        <f>IF(MID(A17,1,2)="MP",0,IF(MID(A17,1,1)="M",D17+E17,0))</f>
        <v>0</v>
      </c>
      <c r="J17" s="21">
        <f>IF(MID(A17,1,2)="KP",D17+E17,0)</f>
        <v>0</v>
      </c>
      <c r="K17" s="21">
        <f>IF(MID(A17,1,2)="MP",D17+E17,0)</f>
        <v>1200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1.8166666666666667</v>
      </c>
      <c r="P17" s="21">
        <f t="shared" si="3"/>
        <v>1</v>
      </c>
      <c r="Q17" s="21">
        <f t="shared" si="4"/>
        <v>49</v>
      </c>
    </row>
    <row r="18" spans="1:17" s="23" customFormat="1">
      <c r="A18" s="110" t="s">
        <v>119</v>
      </c>
      <c r="B18" s="20">
        <f t="shared" si="5"/>
        <v>7.5694444444444439E-2</v>
      </c>
      <c r="C18" s="20">
        <f t="shared" si="0"/>
        <v>8.9583333333333334E-2</v>
      </c>
      <c r="D18" s="61">
        <v>900</v>
      </c>
      <c r="E18" s="21">
        <v>300</v>
      </c>
      <c r="F18" s="22">
        <f t="shared" si="1"/>
        <v>8.0555555555555561E-2</v>
      </c>
      <c r="G18" s="97" t="s">
        <v>80</v>
      </c>
      <c r="H18" s="21">
        <f>IF(MID(A18,1,2)="RM",D18+E18,0)</f>
        <v>0</v>
      </c>
      <c r="I18" s="21">
        <f>IF(MID(A18,1,2)="MP",0,IF(MID(A18,1,1)="M",D18+E18,0))</f>
        <v>0</v>
      </c>
      <c r="J18" s="21">
        <f>IF(MID(A18,1,2)="KP",D18+E18,0)</f>
        <v>1200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2.15</v>
      </c>
      <c r="P18" s="21">
        <f t="shared" si="3"/>
        <v>2</v>
      </c>
      <c r="Q18" s="21">
        <f t="shared" si="4"/>
        <v>9</v>
      </c>
    </row>
    <row r="19" spans="1:17" s="23" customFormat="1">
      <c r="A19" s="23" t="s">
        <v>118</v>
      </c>
      <c r="B19" s="20">
        <f t="shared" si="5"/>
        <v>8.9583333333333334E-2</v>
      </c>
      <c r="C19" s="20">
        <f t="shared" si="0"/>
        <v>0.10347222222222223</v>
      </c>
      <c r="D19" s="61">
        <v>900</v>
      </c>
      <c r="E19" s="21">
        <v>300</v>
      </c>
      <c r="F19" s="22">
        <f t="shared" si="1"/>
        <v>9.4444444444444442E-2</v>
      </c>
      <c r="H19" s="21">
        <f>IF(MID(A19,1,2)="RM",D19+E19,0)</f>
        <v>0</v>
      </c>
      <c r="I19" s="21">
        <f>IF(MID(A19,1,2)="MP",0,IF(MID(A19,1,1)="M",D19+E19,0))</f>
        <v>1200</v>
      </c>
      <c r="J19" s="21">
        <f>IF(MID(A19,1,2)="KP",D19+E19,0)</f>
        <v>0</v>
      </c>
      <c r="K19" s="21">
        <f>IF(MID(A19,1,2)="MP",D19+E19,0)</f>
        <v>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2.4833333333333334</v>
      </c>
      <c r="P19" s="21">
        <f t="shared" si="3"/>
        <v>2</v>
      </c>
      <c r="Q19" s="21">
        <f t="shared" si="4"/>
        <v>29</v>
      </c>
    </row>
    <row r="20" spans="1:17" s="23" customFormat="1">
      <c r="A20" s="23" t="s">
        <v>96</v>
      </c>
      <c r="B20" s="20">
        <f t="shared" si="5"/>
        <v>0.10347222222222223</v>
      </c>
      <c r="C20" s="20">
        <f t="shared" si="0"/>
        <v>0.1173611111111111</v>
      </c>
      <c r="D20" s="61">
        <v>900</v>
      </c>
      <c r="E20" s="21">
        <v>300</v>
      </c>
      <c r="F20" s="22">
        <f t="shared" si="1"/>
        <v>0.10833333333333334</v>
      </c>
      <c r="H20" s="21">
        <f>IF(MID(A20,1,2)="RM",D20+E20,0)</f>
        <v>0</v>
      </c>
      <c r="I20" s="21">
        <f>IF(MID(A20,1,2)="MP",0,IF(MID(A20,1,1)="M",D20+E20,0))</f>
        <v>1200</v>
      </c>
      <c r="J20" s="21">
        <f>IF(MID(A20,1,2)="KP",D20+E20,0)</f>
        <v>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2.8166666666666664</v>
      </c>
      <c r="P20" s="21">
        <f t="shared" si="3"/>
        <v>2</v>
      </c>
      <c r="Q20" s="21">
        <f t="shared" si="4"/>
        <v>49</v>
      </c>
    </row>
    <row r="21" spans="1:17" s="23" customFormat="1">
      <c r="A21" s="110" t="s">
        <v>120</v>
      </c>
      <c r="B21" s="20">
        <f t="shared" si="5"/>
        <v>0.1173611111111111</v>
      </c>
      <c r="C21" s="20">
        <f t="shared" si="0"/>
        <v>0.13125000000000001</v>
      </c>
      <c r="D21" s="61">
        <v>900</v>
      </c>
      <c r="E21" s="21">
        <v>300</v>
      </c>
      <c r="F21" s="22">
        <f t="shared" si="1"/>
        <v>0.12222222222222223</v>
      </c>
      <c r="H21" s="21">
        <f>IF(MID(A21,1,2)="RM",D21+E21,0)</f>
        <v>0</v>
      </c>
      <c r="I21" s="21">
        <f>IF(MID(A21,1,2)="MP",0,IF(MID(A21,1,1)="M",D21+E21,0))</f>
        <v>0</v>
      </c>
      <c r="J21" s="21">
        <f>IF(MID(A21,1,2)="KP",D21+E21,0)</f>
        <v>0</v>
      </c>
      <c r="K21" s="21">
        <f>IF(MID(A21,1,2)="MP",D21+E21,0)</f>
        <v>1200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3.15</v>
      </c>
      <c r="P21" s="21">
        <f t="shared" si="3"/>
        <v>3</v>
      </c>
      <c r="Q21" s="21">
        <f t="shared" si="4"/>
        <v>9</v>
      </c>
    </row>
    <row r="22" spans="1:17" s="23" customFormat="1">
      <c r="A22" s="23" t="s">
        <v>67</v>
      </c>
      <c r="B22" s="20">
        <f t="shared" si="5"/>
        <v>0.13125000000000001</v>
      </c>
      <c r="C22" s="20">
        <f t="shared" si="0"/>
        <v>0.1451388888888889</v>
      </c>
      <c r="D22" s="61">
        <v>900</v>
      </c>
      <c r="E22" s="21">
        <v>300</v>
      </c>
      <c r="F22" s="22">
        <f t="shared" si="1"/>
        <v>0.1361111111111111</v>
      </c>
      <c r="G22" s="97" t="s">
        <v>83</v>
      </c>
      <c r="H22" s="21">
        <f>IF(MID(A22,1,2)="RM",D22+E22,0)</f>
        <v>0</v>
      </c>
      <c r="I22" s="21">
        <f>IF(MID(A22,1,2)="MP",0,IF(MID(A22,1,1)="M",D22+E22,0))</f>
        <v>0</v>
      </c>
      <c r="J22" s="21">
        <f>IF(MID(A22,1,2)="KP",D22+E22,0)</f>
        <v>1200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3.4833333333333334</v>
      </c>
      <c r="P22" s="21">
        <f t="shared" si="3"/>
        <v>3</v>
      </c>
      <c r="Q22" s="21">
        <f t="shared" si="4"/>
        <v>29</v>
      </c>
    </row>
    <row r="23" spans="1:17" s="23" customFormat="1">
      <c r="A23" s="23" t="s">
        <v>121</v>
      </c>
      <c r="B23" s="20">
        <f t="shared" si="5"/>
        <v>0.1451388888888889</v>
      </c>
      <c r="C23" s="20">
        <f t="shared" si="0"/>
        <v>0.15902777777777777</v>
      </c>
      <c r="D23" s="61">
        <v>900</v>
      </c>
      <c r="E23" s="21">
        <v>300</v>
      </c>
      <c r="F23" s="22">
        <f t="shared" si="1"/>
        <v>0.15</v>
      </c>
      <c r="H23" s="21">
        <f>IF(MID(A23,1,2)="RM",D23+E23,0)</f>
        <v>0</v>
      </c>
      <c r="I23" s="21">
        <f>IF(MID(A23,1,2)="MP",0,IF(MID(A23,1,1)="M",D23+E23,0))</f>
        <v>0</v>
      </c>
      <c r="J23" s="21">
        <f>IF(MID(A23,1,2)="KP",D23+E23,0)</f>
        <v>0</v>
      </c>
      <c r="K23" s="21">
        <f>IF(MID(A23,1,2)="MP",D23+E23,0)</f>
        <v>1200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3.8166666666666664</v>
      </c>
      <c r="P23" s="21">
        <f t="shared" si="3"/>
        <v>3</v>
      </c>
      <c r="Q23" s="21">
        <f t="shared" si="4"/>
        <v>49</v>
      </c>
    </row>
    <row r="24" spans="1:17" s="23" customFormat="1">
      <c r="A24" s="110" t="s">
        <v>111</v>
      </c>
      <c r="B24" s="20">
        <f t="shared" si="5"/>
        <v>0.15902777777777777</v>
      </c>
      <c r="C24" s="20">
        <f t="shared" si="0"/>
        <v>0.17291666666666669</v>
      </c>
      <c r="D24" s="61">
        <v>900</v>
      </c>
      <c r="E24" s="21">
        <v>300</v>
      </c>
      <c r="F24" s="22">
        <f t="shared" si="1"/>
        <v>0.16388888888888889</v>
      </c>
      <c r="H24" s="21">
        <f>IF(MID(A24,1,2)="RM",D24+E24,0)</f>
        <v>0</v>
      </c>
      <c r="I24" s="21">
        <f>IF(MID(A24,1,2)="MP",0,IF(MID(A24,1,1)="M",D24+E24,0))</f>
        <v>0</v>
      </c>
      <c r="J24" s="21">
        <f>IF(MID(A24,1,2)="KP",D24+E24,0)</f>
        <v>1200</v>
      </c>
      <c r="K24" s="21">
        <f>IF(MID(A24,1,2)="MP",D24+E24,0)</f>
        <v>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4.1500000000000004</v>
      </c>
      <c r="P24" s="21">
        <f t="shared" si="3"/>
        <v>4</v>
      </c>
      <c r="Q24" s="21">
        <f t="shared" si="4"/>
        <v>9</v>
      </c>
    </row>
    <row r="25" spans="1:17" s="23" customFormat="1">
      <c r="A25" s="23" t="s">
        <v>97</v>
      </c>
      <c r="B25" s="20">
        <f t="shared" si="5"/>
        <v>0.17291666666666669</v>
      </c>
      <c r="C25" s="20">
        <f t="shared" si="0"/>
        <v>0.18680555555555556</v>
      </c>
      <c r="D25" s="61">
        <v>900</v>
      </c>
      <c r="E25" s="21">
        <v>300</v>
      </c>
      <c r="F25" s="22">
        <f t="shared" si="1"/>
        <v>0.17777777777777778</v>
      </c>
      <c r="H25" s="21">
        <f>IF(MID(A25,1,2)="RM",D25+E25,0)</f>
        <v>0</v>
      </c>
      <c r="I25" s="21">
        <f>IF(MID(A25,1,2)="MP",0,IF(MID(A25,1,1)="M",D25+E25,0))</f>
        <v>0</v>
      </c>
      <c r="J25" s="21">
        <f>IF(MID(A25,1,2)="KP",D25+E25,0)</f>
        <v>0</v>
      </c>
      <c r="K25" s="21">
        <f>IF(MID(A25,1,2)="MP",D25+E25,0)</f>
        <v>1200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4.4833333333333334</v>
      </c>
      <c r="P25" s="21">
        <f t="shared" si="3"/>
        <v>4</v>
      </c>
      <c r="Q25" s="21">
        <f t="shared" si="4"/>
        <v>29</v>
      </c>
    </row>
    <row r="26" spans="1:17" s="23" customFormat="1">
      <c r="A26" s="110" t="s">
        <v>100</v>
      </c>
      <c r="B26" s="20">
        <f t="shared" si="5"/>
        <v>0.18680555555555556</v>
      </c>
      <c r="C26" s="20">
        <f t="shared" si="0"/>
        <v>0.20069444444444443</v>
      </c>
      <c r="D26" s="61">
        <v>900</v>
      </c>
      <c r="E26" s="21">
        <v>300</v>
      </c>
      <c r="F26" s="22">
        <f t="shared" si="1"/>
        <v>0.19166666666666665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1200</v>
      </c>
      <c r="K26" s="21">
        <f>IF(MID(A26,1,2)="MP",D26+E26,0)</f>
        <v>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4.8166666666666664</v>
      </c>
      <c r="P26" s="21">
        <f t="shared" si="3"/>
        <v>4</v>
      </c>
      <c r="Q26" s="21">
        <f t="shared" si="4"/>
        <v>49</v>
      </c>
    </row>
    <row r="27" spans="1:17" s="23" customFormat="1">
      <c r="A27" s="23" t="s">
        <v>96</v>
      </c>
      <c r="B27" s="20">
        <f t="shared" si="5"/>
        <v>0.20069444444444443</v>
      </c>
      <c r="C27" s="20">
        <f t="shared" si="0"/>
        <v>0.21458333333333335</v>
      </c>
      <c r="D27" s="61">
        <v>900</v>
      </c>
      <c r="E27" s="21">
        <v>300</v>
      </c>
      <c r="F27" s="22">
        <f t="shared" si="1"/>
        <v>0.20555555555555557</v>
      </c>
      <c r="H27" s="21">
        <f>IF(MID(A27,1,2)="RM",D27+E27,0)</f>
        <v>0</v>
      </c>
      <c r="I27" s="21">
        <f>IF(MID(A27,1,2)="MP",0,IF(MID(A27,1,1)="M",D27+E27,0))</f>
        <v>1200</v>
      </c>
      <c r="J27" s="21">
        <f>IF(MID(A27,1,2)="KP",D27+E27,0)</f>
        <v>0</v>
      </c>
      <c r="K27" s="21">
        <f>IF(MID(A27,1,2)="MP",D27+E27,0)</f>
        <v>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5.15</v>
      </c>
      <c r="P27" s="21">
        <f t="shared" si="3"/>
        <v>5</v>
      </c>
      <c r="Q27" s="21">
        <f t="shared" si="4"/>
        <v>9</v>
      </c>
    </row>
    <row r="28" spans="1:17" s="23" customFormat="1">
      <c r="A28" s="23" t="s">
        <v>122</v>
      </c>
      <c r="B28" s="20">
        <f t="shared" si="5"/>
        <v>0.21458333333333335</v>
      </c>
      <c r="C28" s="20">
        <f t="shared" si="0"/>
        <v>0.22847222222222222</v>
      </c>
      <c r="D28" s="61">
        <v>900</v>
      </c>
      <c r="E28" s="21">
        <v>300</v>
      </c>
      <c r="F28" s="22">
        <f t="shared" si="1"/>
        <v>0.21944444444444444</v>
      </c>
      <c r="H28" s="21">
        <f>IF(MID(A28,1,2)="RM",D28+E28,0)</f>
        <v>0</v>
      </c>
      <c r="I28" s="21">
        <f>IF(MID(A28,1,2)="MP",0,IF(MID(A28,1,1)="M",D28+E28,0))</f>
        <v>0</v>
      </c>
      <c r="J28" s="21">
        <f>IF(MID(A28,1,2)="KP",D28+E28,0)</f>
        <v>1200</v>
      </c>
      <c r="K28" s="21">
        <f>IF(MID(A28,1,2)="MP",D28+E28,0)</f>
        <v>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2"/>
        <v>5.4833333333333334</v>
      </c>
      <c r="P28" s="21">
        <f t="shared" si="3"/>
        <v>5</v>
      </c>
      <c r="Q28" s="21">
        <f t="shared" si="4"/>
        <v>29</v>
      </c>
    </row>
    <row r="29" spans="1:17" s="23" customFormat="1">
      <c r="A29" s="23" t="s">
        <v>98</v>
      </c>
      <c r="B29" s="20">
        <f t="shared" ref="B29:B30" si="6">C28</f>
        <v>0.22847222222222222</v>
      </c>
      <c r="C29" s="20">
        <f t="shared" ref="C29:C30" si="7">TIME(P29,Q29,0)</f>
        <v>0.24236111111111111</v>
      </c>
      <c r="D29" s="61">
        <v>900</v>
      </c>
      <c r="E29" s="21">
        <v>300</v>
      </c>
      <c r="F29" s="22">
        <f t="shared" ref="F29:F30" si="8">TIME(HOUR(B29),MINUTE(B29)+D29/120,0)</f>
        <v>0.23333333333333331</v>
      </c>
      <c r="H29" s="21">
        <f t="shared" ref="H29:H30" si="9">IF(MID(A29,1,2)="RM",D29+E29,0)</f>
        <v>0</v>
      </c>
      <c r="I29" s="21">
        <f t="shared" ref="I29:I30" si="10">IF(MID(A29,1,2)="MP",0,IF(MID(A29,1,1)="M",D29+E29,0))</f>
        <v>0</v>
      </c>
      <c r="J29" s="21">
        <f t="shared" ref="J29:J30" si="11">IF(MID(A29,1,2)="KP",D29+E29,0)</f>
        <v>0</v>
      </c>
      <c r="K29" s="21">
        <f t="shared" ref="K29:K30" si="12">IF(MID(A29,1,2)="MP",D29+E29,0)</f>
        <v>1200</v>
      </c>
      <c r="L29" s="21">
        <f t="shared" ref="L29:L30" si="13">IF(MID(A29,1,2)="OC",D29+E29,0)</f>
        <v>0</v>
      </c>
      <c r="M29" s="21">
        <f t="shared" ref="M29:M30" si="14">IF(MID(A29,1,2)="AS",D29+E29,0)</f>
        <v>0</v>
      </c>
      <c r="N29" s="21">
        <f t="shared" ref="N29:N30" si="15">IF(MID(A29,1,2)="IP",D29+E29,0)</f>
        <v>0</v>
      </c>
      <c r="O29" s="21">
        <f t="shared" ref="O29:O30" si="16">HOUR(B29)+(MINUTE(B29)+(D29+E29)/60)/60</f>
        <v>5.8166666666666664</v>
      </c>
      <c r="P29" s="21">
        <f t="shared" ref="P29:P30" si="17">INT(O29)</f>
        <v>5</v>
      </c>
      <c r="Q29" s="21">
        <f t="shared" ref="Q29:Q30" si="18">ROUND(((O29-P29)*60),0)</f>
        <v>49</v>
      </c>
    </row>
    <row r="30" spans="1:17" s="23" customFormat="1">
      <c r="A30" s="23" t="s">
        <v>123</v>
      </c>
      <c r="B30" s="20">
        <f t="shared" si="6"/>
        <v>0.24236111111111111</v>
      </c>
      <c r="C30" s="20">
        <f t="shared" si="7"/>
        <v>0.25625000000000003</v>
      </c>
      <c r="D30" s="61">
        <v>900</v>
      </c>
      <c r="E30" s="21">
        <v>300</v>
      </c>
      <c r="F30" s="22">
        <f t="shared" si="8"/>
        <v>0.24722222222222223</v>
      </c>
      <c r="H30" s="21">
        <f t="shared" si="9"/>
        <v>0</v>
      </c>
      <c r="I30" s="21">
        <f t="shared" si="10"/>
        <v>0</v>
      </c>
      <c r="J30" s="21">
        <f t="shared" si="11"/>
        <v>1200</v>
      </c>
      <c r="K30" s="21">
        <f t="shared" si="12"/>
        <v>0</v>
      </c>
      <c r="L30" s="21">
        <f t="shared" si="13"/>
        <v>0</v>
      </c>
      <c r="M30" s="21">
        <f t="shared" si="14"/>
        <v>0</v>
      </c>
      <c r="N30" s="21">
        <f t="shared" si="15"/>
        <v>0</v>
      </c>
      <c r="O30" s="21">
        <f t="shared" si="16"/>
        <v>6.15</v>
      </c>
      <c r="P30" s="21">
        <f t="shared" si="17"/>
        <v>6</v>
      </c>
      <c r="Q30" s="21">
        <f t="shared" si="18"/>
        <v>9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 t="shared" ref="H32:N32" si="19">SUM(H4:H30)</f>
        <v>0</v>
      </c>
      <c r="I32" s="27">
        <f t="shared" si="19"/>
        <v>8400</v>
      </c>
      <c r="J32" s="27">
        <f t="shared" si="19"/>
        <v>11700</v>
      </c>
      <c r="K32" s="27">
        <f t="shared" si="19"/>
        <v>7200</v>
      </c>
      <c r="L32" s="27">
        <f t="shared" si="19"/>
        <v>5280</v>
      </c>
      <c r="M32" s="27">
        <f t="shared" si="19"/>
        <v>0</v>
      </c>
      <c r="N32" s="27">
        <f t="shared" si="19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7" sqref="A27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24" t="s">
        <v>124</v>
      </c>
      <c r="B2" s="19">
        <f>'Summary APRIL 2013'!M13</f>
        <v>0.8520833333333333</v>
      </c>
      <c r="C2" s="60">
        <f t="shared" ref="C2:C30" si="0">TIME(P2,Q2,0)</f>
        <v>0.86597222222222225</v>
      </c>
      <c r="D2" s="61">
        <v>900</v>
      </c>
      <c r="E2" s="61">
        <v>300</v>
      </c>
      <c r="F2" s="62">
        <f t="shared" ref="F2:F30" si="1">TIME(HOUR(B2),MINUTE(B2)+D2/120,0)</f>
        <v>0.8569444444444444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20.783333333333335</v>
      </c>
      <c r="P2" s="61">
        <f t="shared" ref="P2:P30" si="3">INT(O2)</f>
        <v>20</v>
      </c>
      <c r="Q2" s="61">
        <f t="shared" ref="Q2:Q30" si="4">ROUND(((O2-P2)*60),0)</f>
        <v>47</v>
      </c>
    </row>
    <row r="3" spans="1:17" s="23" customFormat="1">
      <c r="A3" s="24" t="s">
        <v>63</v>
      </c>
      <c r="B3" s="20">
        <f t="shared" ref="B3:B28" si="5">C2</f>
        <v>0.86597222222222225</v>
      </c>
      <c r="C3" s="20">
        <f t="shared" si="0"/>
        <v>0.87986111111111109</v>
      </c>
      <c r="D3" s="61">
        <v>900</v>
      </c>
      <c r="E3" s="21">
        <v>300</v>
      </c>
      <c r="F3" s="22">
        <f t="shared" si="1"/>
        <v>0.87083333333333324</v>
      </c>
      <c r="H3" s="21">
        <f>IF(MID(A3,1,2)="RM",D3+E3,0)</f>
        <v>0</v>
      </c>
      <c r="I3" s="21">
        <f>IF(MID(A3,1,2)="MP",0,IF(MID(A3,1,1)="M",D3+E3,0))</f>
        <v>0</v>
      </c>
      <c r="J3" s="21">
        <f>IF(MID(A3,1,2)="KP",D3+E3,0)</f>
        <v>0</v>
      </c>
      <c r="K3" s="21">
        <f>IF(MID(A3,1,2)="MP",D3+E3,0)</f>
        <v>1200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21.116666666666667</v>
      </c>
      <c r="P3" s="21">
        <f t="shared" si="3"/>
        <v>21</v>
      </c>
      <c r="Q3" s="21">
        <f t="shared" si="4"/>
        <v>7</v>
      </c>
    </row>
    <row r="4" spans="1:17" s="23" customFormat="1">
      <c r="A4" s="110" t="s">
        <v>62</v>
      </c>
      <c r="B4" s="20">
        <f t="shared" si="5"/>
        <v>0.87986111111111109</v>
      </c>
      <c r="C4" s="20">
        <f t="shared" si="0"/>
        <v>0.89374999999999993</v>
      </c>
      <c r="D4" s="61">
        <v>900</v>
      </c>
      <c r="E4" s="21">
        <v>300</v>
      </c>
      <c r="F4" s="22">
        <f t="shared" si="1"/>
        <v>0.8847222222222223</v>
      </c>
      <c r="H4" s="21">
        <f>IF(MID(A4,1,2)="RM",D4+E4,0)</f>
        <v>0</v>
      </c>
      <c r="I4" s="21">
        <f>IF(MID(A4,1,2)="MP",0,IF(MID(A4,1,1)="M",D4+E4,0))</f>
        <v>1200</v>
      </c>
      <c r="J4" s="21">
        <f>IF(MID(A4,1,2)="KP",D4+E4,0)</f>
        <v>0</v>
      </c>
      <c r="K4" s="21">
        <f>IF(MID(A4,1,2)="MP",D4+E4,0)</f>
        <v>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21.45</v>
      </c>
      <c r="P4" s="21">
        <f t="shared" si="3"/>
        <v>21</v>
      </c>
      <c r="Q4" s="21">
        <f t="shared" si="4"/>
        <v>27</v>
      </c>
    </row>
    <row r="5" spans="1:17" s="23" customFormat="1">
      <c r="A5" s="110" t="s">
        <v>125</v>
      </c>
      <c r="B5" s="20">
        <f t="shared" si="5"/>
        <v>0.89374999999999993</v>
      </c>
      <c r="C5" s="20">
        <f t="shared" si="0"/>
        <v>0.90763888888888899</v>
      </c>
      <c r="D5" s="61">
        <v>900</v>
      </c>
      <c r="E5" s="21">
        <v>300</v>
      </c>
      <c r="F5" s="22">
        <f t="shared" si="1"/>
        <v>0.89861111111111114</v>
      </c>
      <c r="H5" s="21">
        <f>IF(MID(A5,1,2)="RM",D5+E5,0)</f>
        <v>0</v>
      </c>
      <c r="I5" s="21">
        <f>IF(MID(A5,1,2)="MP",0,IF(MID(A5,1,1)="M",D5+E5,0))</f>
        <v>1200</v>
      </c>
      <c r="J5" s="21">
        <f>IF(MID(A5,1,2)="KP",D5+E5,0)</f>
        <v>0</v>
      </c>
      <c r="K5" s="21">
        <f>IF(MID(A5,1,2)="MP",D5+E5,0)</f>
        <v>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21.783333333333335</v>
      </c>
      <c r="P5" s="21">
        <f t="shared" si="3"/>
        <v>21</v>
      </c>
      <c r="Q5" s="21">
        <f t="shared" si="4"/>
        <v>47</v>
      </c>
    </row>
    <row r="6" spans="1:17" s="23" customFormat="1">
      <c r="A6" s="23" t="s">
        <v>124</v>
      </c>
      <c r="B6" s="20">
        <f t="shared" si="5"/>
        <v>0.90763888888888899</v>
      </c>
      <c r="C6" s="20">
        <f t="shared" si="0"/>
        <v>0.92152777777777783</v>
      </c>
      <c r="D6" s="61">
        <v>900</v>
      </c>
      <c r="E6" s="21">
        <v>300</v>
      </c>
      <c r="F6" s="22">
        <f t="shared" si="1"/>
        <v>0.91249999999999998</v>
      </c>
      <c r="H6" s="21">
        <f>IF(MID(A6,1,2)="RM",D6+E6,0)</f>
        <v>0</v>
      </c>
      <c r="I6" s="21">
        <f>IF(MID(A6,1,2)="MP",0,IF(MID(A6,1,1)="M",D6+E6,0))</f>
        <v>1200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22.116666666666667</v>
      </c>
      <c r="P6" s="21">
        <f t="shared" si="3"/>
        <v>22</v>
      </c>
      <c r="Q6" s="21">
        <f t="shared" si="4"/>
        <v>7</v>
      </c>
    </row>
    <row r="7" spans="1:17" s="23" customFormat="1">
      <c r="A7" s="110" t="s">
        <v>106</v>
      </c>
      <c r="B7" s="20">
        <f t="shared" si="5"/>
        <v>0.92152777777777783</v>
      </c>
      <c r="C7" s="20">
        <f t="shared" si="0"/>
        <v>0.93611111111111101</v>
      </c>
      <c r="D7" s="61">
        <v>1200</v>
      </c>
      <c r="E7" s="21">
        <v>60</v>
      </c>
      <c r="F7" s="22">
        <f t="shared" si="1"/>
        <v>0.92847222222222225</v>
      </c>
      <c r="H7" s="21">
        <f>IF(MID(A7,1,2)="RM",D7+E7,0)</f>
        <v>0</v>
      </c>
      <c r="I7" s="21">
        <f>IF(MID(A7,1,2)="MP",0,IF(MID(A7,1,1)="M",D7+E7,0))</f>
        <v>0</v>
      </c>
      <c r="J7" s="21">
        <f>IF(MID(A7,1,2)="KP",D7+E7,0)</f>
        <v>0</v>
      </c>
      <c r="K7" s="21">
        <f>IF(MID(A7,1,2)="MP",D7+E7,0)</f>
        <v>0</v>
      </c>
      <c r="L7" s="21">
        <f>IF(MID(A7,1,2)="OC",D7+E7,0)</f>
        <v>1260</v>
      </c>
      <c r="M7" s="21">
        <f>IF(MID(A7,1,2)="AS",D7+E7,0)</f>
        <v>0</v>
      </c>
      <c r="N7" s="21">
        <f>IF(MID(A7,1,2)="IP",D7+E7,0)</f>
        <v>0</v>
      </c>
      <c r="O7" s="21">
        <f t="shared" si="2"/>
        <v>22.466666666666665</v>
      </c>
      <c r="P7" s="21">
        <f t="shared" si="3"/>
        <v>22</v>
      </c>
      <c r="Q7" s="21">
        <f t="shared" si="4"/>
        <v>28</v>
      </c>
    </row>
    <row r="8" spans="1:17" s="23" customFormat="1">
      <c r="A8" s="110" t="s">
        <v>103</v>
      </c>
      <c r="B8" s="20">
        <f t="shared" si="5"/>
        <v>0.93611111111111101</v>
      </c>
      <c r="C8" s="20">
        <f t="shared" si="0"/>
        <v>0.95347222222222217</v>
      </c>
      <c r="D8" s="61">
        <v>1200</v>
      </c>
      <c r="E8" s="21">
        <v>300</v>
      </c>
      <c r="F8" s="22">
        <f t="shared" si="1"/>
        <v>0.94305555555555554</v>
      </c>
      <c r="H8" s="21">
        <f>IF(MID(A8,1,2)="RM",D8+E8,0)</f>
        <v>0</v>
      </c>
      <c r="I8" s="21">
        <f>IF(MID(A8,1,2)="MP",0,IF(MID(A8,1,1)="M",D8+E8,0))</f>
        <v>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1500</v>
      </c>
      <c r="M8" s="21">
        <f>IF(MID(A8,1,2)="AS",D8+E8,0)</f>
        <v>0</v>
      </c>
      <c r="N8" s="21">
        <f>IF(MID(A8,1,2)="IP",D8+E8,0)</f>
        <v>0</v>
      </c>
      <c r="O8" s="21">
        <f t="shared" si="2"/>
        <v>22.883333333333333</v>
      </c>
      <c r="P8" s="21">
        <f t="shared" si="3"/>
        <v>22</v>
      </c>
      <c r="Q8" s="21">
        <f t="shared" si="4"/>
        <v>53</v>
      </c>
    </row>
    <row r="9" spans="1:17" s="23" customFormat="1">
      <c r="A9" s="110" t="s">
        <v>62</v>
      </c>
      <c r="B9" s="20">
        <f t="shared" si="5"/>
        <v>0.95347222222222217</v>
      </c>
      <c r="C9" s="20">
        <f t="shared" si="0"/>
        <v>0.96736111111111101</v>
      </c>
      <c r="D9" s="61">
        <v>900</v>
      </c>
      <c r="E9" s="21">
        <v>300</v>
      </c>
      <c r="F9" s="22">
        <f t="shared" si="1"/>
        <v>0.95833333333333337</v>
      </c>
      <c r="H9" s="21">
        <f>IF(MID(A9,1,2)="RM",D9+E9,0)</f>
        <v>0</v>
      </c>
      <c r="I9" s="21">
        <f>IF(MID(A9,1,2)="MP",0,IF(MID(A9,1,1)="M",D9+E9,0))</f>
        <v>1200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0</v>
      </c>
      <c r="M9" s="21">
        <f>IF(MID(A9,1,2)="AS",D9+E9,0)</f>
        <v>0</v>
      </c>
      <c r="N9" s="21">
        <f>IF(MID(A9,1,2)="IP",D9+E9,0)</f>
        <v>0</v>
      </c>
      <c r="O9" s="21">
        <f t="shared" si="2"/>
        <v>23.216666666666665</v>
      </c>
      <c r="P9" s="21">
        <f t="shared" si="3"/>
        <v>23</v>
      </c>
      <c r="Q9" s="21">
        <f t="shared" si="4"/>
        <v>13</v>
      </c>
    </row>
    <row r="10" spans="1:17" s="23" customFormat="1">
      <c r="A10" s="110" t="s">
        <v>104</v>
      </c>
      <c r="B10" s="20">
        <f t="shared" si="5"/>
        <v>0.96736111111111101</v>
      </c>
      <c r="C10" s="20">
        <f t="shared" si="0"/>
        <v>0.9819444444444444</v>
      </c>
      <c r="D10" s="61">
        <v>1200</v>
      </c>
      <c r="E10" s="21">
        <v>60</v>
      </c>
      <c r="F10" s="22">
        <f t="shared" si="1"/>
        <v>0.97430555555555554</v>
      </c>
      <c r="H10" s="21">
        <f>IF(MID(A10,1,2)="RM",D10+E10,0)</f>
        <v>0</v>
      </c>
      <c r="I10" s="21">
        <f>IF(MID(A10,1,2)="MP",0,IF(MID(A10,1,1)="M",D10+E10,0))</f>
        <v>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1260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23.566666666666666</v>
      </c>
      <c r="P10" s="21">
        <f t="shared" si="3"/>
        <v>23</v>
      </c>
      <c r="Q10" s="21">
        <f t="shared" si="4"/>
        <v>34</v>
      </c>
    </row>
    <row r="11" spans="1:17" s="23" customFormat="1">
      <c r="A11" s="110" t="s">
        <v>105</v>
      </c>
      <c r="B11" s="20">
        <f t="shared" si="5"/>
        <v>0.9819444444444444</v>
      </c>
      <c r="C11" s="20">
        <f t="shared" si="0"/>
        <v>0.99930555555555556</v>
      </c>
      <c r="D11" s="61">
        <v>1200</v>
      </c>
      <c r="E11" s="21">
        <v>300</v>
      </c>
      <c r="F11" s="22">
        <f t="shared" si="1"/>
        <v>0.98888888888888893</v>
      </c>
      <c r="H11" s="21">
        <f>IF(MID(A11,1,2)="RM",D11+E11,0)</f>
        <v>0</v>
      </c>
      <c r="I11" s="21">
        <f>IF(MID(A11,1,2)="MP",0,IF(MID(A11,1,1)="M",D11+E11,0))</f>
        <v>0</v>
      </c>
      <c r="J11" s="21">
        <f>IF(MID(A11,1,2)="KP",D11+E11,0)</f>
        <v>0</v>
      </c>
      <c r="K11" s="21">
        <f>IF(MID(A11,1,2)="MP",D11+E11,0)</f>
        <v>0</v>
      </c>
      <c r="L11" s="21">
        <f>IF(MID(A11,1,2)="OC",D11+E11,0)</f>
        <v>1500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23.983333333333334</v>
      </c>
      <c r="P11" s="21">
        <f t="shared" si="3"/>
        <v>23</v>
      </c>
      <c r="Q11" s="21">
        <f t="shared" si="4"/>
        <v>59</v>
      </c>
    </row>
    <row r="12" spans="1:17" s="23" customFormat="1">
      <c r="A12" s="110" t="s">
        <v>126</v>
      </c>
      <c r="B12" s="20">
        <f t="shared" si="5"/>
        <v>0.99930555555555556</v>
      </c>
      <c r="C12" s="20">
        <f t="shared" si="0"/>
        <v>1.3194444444444509E-2</v>
      </c>
      <c r="D12" s="61">
        <v>900</v>
      </c>
      <c r="E12" s="21">
        <v>300</v>
      </c>
      <c r="F12" s="22">
        <f t="shared" si="1"/>
        <v>4.1666666666666519E-3</v>
      </c>
      <c r="G12" s="97" t="s">
        <v>50</v>
      </c>
      <c r="H12" s="21">
        <f>IF(MID(A12,1,2)="RM",D12+E12,0)</f>
        <v>0</v>
      </c>
      <c r="I12" s="21">
        <f>IF(MID(A12,1,2)="MP",0,IF(MID(A12,1,1)="M",D12+E12,0))</f>
        <v>0</v>
      </c>
      <c r="J12" s="21">
        <f>IF(MID(A12,1,2)="KP",D12+E12,0)</f>
        <v>1200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24.316666666666666</v>
      </c>
      <c r="P12" s="21">
        <f t="shared" si="3"/>
        <v>24</v>
      </c>
      <c r="Q12" s="21">
        <f t="shared" si="4"/>
        <v>19</v>
      </c>
    </row>
    <row r="13" spans="1:17" s="23" customFormat="1">
      <c r="A13" s="23" t="s">
        <v>125</v>
      </c>
      <c r="B13" s="20">
        <f t="shared" si="5"/>
        <v>1.3194444444444509E-2</v>
      </c>
      <c r="C13" s="20">
        <f t="shared" si="0"/>
        <v>2.7083333333333334E-2</v>
      </c>
      <c r="D13" s="61">
        <v>900</v>
      </c>
      <c r="E13" s="21">
        <v>300</v>
      </c>
      <c r="F13" s="22">
        <f t="shared" si="1"/>
        <v>1.8055555555555557E-2</v>
      </c>
      <c r="H13" s="21">
        <f>IF(MID(A13,1,2)="RM",D13+E13,0)</f>
        <v>0</v>
      </c>
      <c r="I13" s="21">
        <f>IF(MID(A13,1,2)="MP",0,IF(MID(A13,1,1)="M",D13+E13,0))</f>
        <v>1200</v>
      </c>
      <c r="J13" s="21">
        <f>IF(MID(A13,1,2)="KP",D13+E13,0)</f>
        <v>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0.65</v>
      </c>
      <c r="P13" s="21">
        <f t="shared" si="3"/>
        <v>0</v>
      </c>
      <c r="Q13" s="21">
        <f t="shared" si="4"/>
        <v>39</v>
      </c>
    </row>
    <row r="14" spans="1:17" s="23" customFormat="1">
      <c r="A14" s="110" t="s">
        <v>62</v>
      </c>
      <c r="B14" s="20">
        <f t="shared" si="5"/>
        <v>2.7083333333333334E-2</v>
      </c>
      <c r="C14" s="20">
        <f t="shared" si="0"/>
        <v>4.0972222222222222E-2</v>
      </c>
      <c r="D14" s="61">
        <v>900</v>
      </c>
      <c r="E14" s="21">
        <v>300</v>
      </c>
      <c r="F14" s="22">
        <f t="shared" si="1"/>
        <v>3.1944444444444449E-2</v>
      </c>
      <c r="H14" s="21">
        <f>IF(MID(A14,1,2)="RM",D14+E14,0)</f>
        <v>0</v>
      </c>
      <c r="I14" s="21">
        <f>IF(MID(A14,1,2)="MP",0,IF(MID(A14,1,1)="M",D14+E14,0))</f>
        <v>1200</v>
      </c>
      <c r="J14" s="21">
        <f>IF(MID(A14,1,2)="KP",D14+E14,0)</f>
        <v>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0.98333333333333328</v>
      </c>
      <c r="P14" s="21">
        <f t="shared" si="3"/>
        <v>0</v>
      </c>
      <c r="Q14" s="21">
        <f t="shared" si="4"/>
        <v>59</v>
      </c>
    </row>
    <row r="15" spans="1:17" s="23" customFormat="1">
      <c r="A15" s="23" t="s">
        <v>70</v>
      </c>
      <c r="B15" s="20">
        <f t="shared" si="5"/>
        <v>4.0972222222222222E-2</v>
      </c>
      <c r="C15" s="20">
        <f t="shared" si="0"/>
        <v>5.486111111111111E-2</v>
      </c>
      <c r="D15" s="61">
        <v>900</v>
      </c>
      <c r="E15" s="21">
        <v>300</v>
      </c>
      <c r="F15" s="22">
        <f t="shared" si="1"/>
        <v>4.5833333333333337E-2</v>
      </c>
      <c r="H15" s="21">
        <f>IF(MID(A15,1,2)="RM",D15+E15,0)</f>
        <v>0</v>
      </c>
      <c r="I15" s="21">
        <f>IF(MID(A15,1,2)="MP",0,IF(MID(A15,1,1)="M",D15+E15,0))</f>
        <v>1200</v>
      </c>
      <c r="J15" s="21">
        <f>IF(MID(A15,1,2)="KP",D15+E15,0)</f>
        <v>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1.3166666666666667</v>
      </c>
      <c r="P15" s="21">
        <f t="shared" si="3"/>
        <v>1</v>
      </c>
      <c r="Q15" s="21">
        <f t="shared" si="4"/>
        <v>19</v>
      </c>
    </row>
    <row r="16" spans="1:17" s="23" customFormat="1">
      <c r="A16" s="23" t="s">
        <v>127</v>
      </c>
      <c r="B16" s="20">
        <f t="shared" si="5"/>
        <v>5.486111111111111E-2</v>
      </c>
      <c r="C16" s="20">
        <f t="shared" si="0"/>
        <v>6.8749999999999992E-2</v>
      </c>
      <c r="D16" s="61">
        <v>900</v>
      </c>
      <c r="E16" s="21">
        <v>300</v>
      </c>
      <c r="F16" s="22">
        <f t="shared" si="1"/>
        <v>5.9722222222222225E-2</v>
      </c>
      <c r="H16" s="21">
        <f>IF(MID(A16,1,2)="RM",D16+E16,0)</f>
        <v>0</v>
      </c>
      <c r="I16" s="21">
        <f>IF(MID(A16,1,2)="MP",0,IF(MID(A16,1,1)="M",D16+E16,0))</f>
        <v>0</v>
      </c>
      <c r="J16" s="21">
        <f>IF(MID(A16,1,2)="KP",D16+E16,0)</f>
        <v>1200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1.65</v>
      </c>
      <c r="P16" s="21">
        <f t="shared" si="3"/>
        <v>1</v>
      </c>
      <c r="Q16" s="21">
        <f t="shared" si="4"/>
        <v>39</v>
      </c>
    </row>
    <row r="17" spans="1:17" s="23" customFormat="1">
      <c r="A17" s="110" t="s">
        <v>120</v>
      </c>
      <c r="B17" s="20">
        <f t="shared" si="5"/>
        <v>6.8749999999999992E-2</v>
      </c>
      <c r="C17" s="20">
        <f t="shared" si="0"/>
        <v>8.2638888888888887E-2</v>
      </c>
      <c r="D17" s="61">
        <v>900</v>
      </c>
      <c r="E17" s="21">
        <v>300</v>
      </c>
      <c r="F17" s="22">
        <f t="shared" si="1"/>
        <v>7.3611111111111113E-2</v>
      </c>
      <c r="H17" s="21">
        <f>IF(MID(A17,1,2)="RM",D17+E17,0)</f>
        <v>0</v>
      </c>
      <c r="I17" s="21">
        <f>IF(MID(A17,1,2)="MP",0,IF(MID(A17,1,1)="M",D17+E17,0))</f>
        <v>0</v>
      </c>
      <c r="J17" s="21">
        <f>IF(MID(A17,1,2)="KP",D17+E17,0)</f>
        <v>0</v>
      </c>
      <c r="K17" s="21">
        <f>IF(MID(A17,1,2)="MP",D17+E17,0)</f>
        <v>1200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1.9833333333333334</v>
      </c>
      <c r="P17" s="21">
        <f t="shared" si="3"/>
        <v>1</v>
      </c>
      <c r="Q17" s="21">
        <f t="shared" si="4"/>
        <v>59</v>
      </c>
    </row>
    <row r="18" spans="1:17" s="23" customFormat="1">
      <c r="A18" s="23" t="s">
        <v>128</v>
      </c>
      <c r="B18" s="20">
        <f t="shared" si="5"/>
        <v>8.2638888888888887E-2</v>
      </c>
      <c r="C18" s="20">
        <f t="shared" si="0"/>
        <v>9.6527777777777768E-2</v>
      </c>
      <c r="D18" s="61">
        <v>900</v>
      </c>
      <c r="E18" s="21">
        <v>300</v>
      </c>
      <c r="F18" s="22">
        <f t="shared" si="1"/>
        <v>8.7500000000000008E-2</v>
      </c>
      <c r="H18" s="21">
        <f>IF(MID(A18,1,2)="RM",D18+E18,0)</f>
        <v>0</v>
      </c>
      <c r="I18" s="21">
        <f>IF(MID(A18,1,2)="MP",0,IF(MID(A18,1,1)="M",D18+E18,0))</f>
        <v>0</v>
      </c>
      <c r="J18" s="21">
        <f>IF(MID(A18,1,2)="KP",D18+E18,0)</f>
        <v>1200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2.3166666666666664</v>
      </c>
      <c r="P18" s="21">
        <f t="shared" si="3"/>
        <v>2</v>
      </c>
      <c r="Q18" s="21">
        <f t="shared" si="4"/>
        <v>19</v>
      </c>
    </row>
    <row r="19" spans="1:17" s="23" customFormat="1">
      <c r="A19" s="110" t="s">
        <v>129</v>
      </c>
      <c r="B19" s="20">
        <f t="shared" si="5"/>
        <v>9.6527777777777768E-2</v>
      </c>
      <c r="C19" s="20">
        <f t="shared" si="0"/>
        <v>0.11041666666666666</v>
      </c>
      <c r="D19" s="61">
        <v>900</v>
      </c>
      <c r="E19" s="21">
        <v>300</v>
      </c>
      <c r="F19" s="22">
        <f t="shared" si="1"/>
        <v>0.1013888888888889</v>
      </c>
      <c r="H19" s="21">
        <f>IF(MID(A19,1,2)="RM",D19+E19,0)</f>
        <v>0</v>
      </c>
      <c r="I19" s="21">
        <f>IF(MID(A19,1,2)="MP",0,IF(MID(A19,1,1)="M",D19+E19,0))</f>
        <v>0</v>
      </c>
      <c r="J19" s="21">
        <f>IF(MID(A19,1,2)="KP",D19+E19,0)</f>
        <v>0</v>
      </c>
      <c r="K19" s="21">
        <f>IF(MID(A19,1,2)="MP",D19+E19,0)</f>
        <v>1200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2.65</v>
      </c>
      <c r="P19" s="21">
        <f t="shared" si="3"/>
        <v>2</v>
      </c>
      <c r="Q19" s="21">
        <f t="shared" si="4"/>
        <v>39</v>
      </c>
    </row>
    <row r="20" spans="1:17" s="23" customFormat="1">
      <c r="A20" s="23" t="s">
        <v>70</v>
      </c>
      <c r="B20" s="20">
        <f t="shared" si="5"/>
        <v>0.11041666666666666</v>
      </c>
      <c r="C20" s="20">
        <f t="shared" si="0"/>
        <v>0.12430555555555556</v>
      </c>
      <c r="D20" s="61">
        <v>900</v>
      </c>
      <c r="E20" s="21">
        <v>300</v>
      </c>
      <c r="F20" s="22">
        <f t="shared" si="1"/>
        <v>0.11527777777777777</v>
      </c>
      <c r="H20" s="21">
        <f>IF(MID(A20,1,2)="RM",D20+E20,0)</f>
        <v>0</v>
      </c>
      <c r="I20" s="21">
        <f>IF(MID(A20,1,2)="MP",0,IF(MID(A20,1,1)="M",D20+E20,0))</f>
        <v>1200</v>
      </c>
      <c r="J20" s="21">
        <f>IF(MID(A20,1,2)="KP",D20+E20,0)</f>
        <v>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2.9833333333333334</v>
      </c>
      <c r="P20" s="21">
        <f t="shared" si="3"/>
        <v>2</v>
      </c>
      <c r="Q20" s="21">
        <f t="shared" si="4"/>
        <v>59</v>
      </c>
    </row>
    <row r="21" spans="1:17" s="23" customFormat="1">
      <c r="A21" s="23" t="s">
        <v>130</v>
      </c>
      <c r="B21" s="20">
        <f t="shared" si="5"/>
        <v>0.12430555555555556</v>
      </c>
      <c r="C21" s="20">
        <f t="shared" si="0"/>
        <v>0.13819444444444443</v>
      </c>
      <c r="D21" s="61">
        <v>900</v>
      </c>
      <c r="E21" s="21">
        <v>300</v>
      </c>
      <c r="F21" s="22">
        <f t="shared" si="1"/>
        <v>0.12916666666666668</v>
      </c>
      <c r="H21" s="21">
        <f>IF(MID(A21,1,2)="RM",D21+E21,0)</f>
        <v>0</v>
      </c>
      <c r="I21" s="21">
        <f>IF(MID(A21,1,2)="MP",0,IF(MID(A21,1,1)="M",D21+E21,0))</f>
        <v>0</v>
      </c>
      <c r="J21" s="21">
        <f>IF(MID(A21,1,2)="KP",D21+E21,0)</f>
        <v>1200</v>
      </c>
      <c r="K21" s="21">
        <f>IF(MID(A21,1,2)="MP",D21+E21,0)</f>
        <v>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3.3166666666666664</v>
      </c>
      <c r="P21" s="21">
        <f t="shared" si="3"/>
        <v>3</v>
      </c>
      <c r="Q21" s="21">
        <f t="shared" si="4"/>
        <v>19</v>
      </c>
    </row>
    <row r="22" spans="1:17" s="23" customFormat="1">
      <c r="A22" s="23" t="s">
        <v>131</v>
      </c>
      <c r="B22" s="20">
        <f t="shared" si="5"/>
        <v>0.13819444444444443</v>
      </c>
      <c r="C22" s="20">
        <f t="shared" si="0"/>
        <v>0.15208333333333332</v>
      </c>
      <c r="D22" s="61">
        <v>900</v>
      </c>
      <c r="E22" s="21">
        <v>300</v>
      </c>
      <c r="F22" s="22">
        <f t="shared" si="1"/>
        <v>0.14305555555555557</v>
      </c>
      <c r="H22" s="21">
        <f>IF(MID(A22,1,2)="RM",D22+E22,0)</f>
        <v>0</v>
      </c>
      <c r="I22" s="21">
        <f>IF(MID(A22,1,2)="MP",0,IF(MID(A22,1,1)="M",D22+E22,0))</f>
        <v>0</v>
      </c>
      <c r="J22" s="21">
        <f>IF(MID(A22,1,2)="KP",D22+E22,0)</f>
        <v>1200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3.65</v>
      </c>
      <c r="P22" s="21">
        <f t="shared" si="3"/>
        <v>3</v>
      </c>
      <c r="Q22" s="21">
        <f t="shared" si="4"/>
        <v>39</v>
      </c>
    </row>
    <row r="23" spans="1:17" s="23" customFormat="1">
      <c r="A23" s="110" t="s">
        <v>67</v>
      </c>
      <c r="B23" s="20">
        <f t="shared" si="5"/>
        <v>0.15208333333333332</v>
      </c>
      <c r="C23" s="20">
        <f t="shared" si="0"/>
        <v>0.16597222222222222</v>
      </c>
      <c r="D23" s="61">
        <v>900</v>
      </c>
      <c r="E23" s="21">
        <v>300</v>
      </c>
      <c r="F23" s="22">
        <f t="shared" si="1"/>
        <v>0.15694444444444444</v>
      </c>
      <c r="G23" s="97" t="s">
        <v>83</v>
      </c>
      <c r="H23" s="21">
        <f>IF(MID(A23,1,2)="RM",D23+E23,0)</f>
        <v>0</v>
      </c>
      <c r="I23" s="21">
        <f>IF(MID(A23,1,2)="MP",0,IF(MID(A23,1,1)="M",D23+E23,0))</f>
        <v>0</v>
      </c>
      <c r="J23" s="21">
        <f>IF(MID(A23,1,2)="KP",D23+E23,0)</f>
        <v>1200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3.9833333333333334</v>
      </c>
      <c r="P23" s="21">
        <f t="shared" si="3"/>
        <v>3</v>
      </c>
      <c r="Q23" s="21">
        <f t="shared" si="4"/>
        <v>59</v>
      </c>
    </row>
    <row r="24" spans="1:17" s="23" customFormat="1">
      <c r="A24" s="110" t="s">
        <v>77</v>
      </c>
      <c r="B24" s="20">
        <f t="shared" si="5"/>
        <v>0.16597222222222222</v>
      </c>
      <c r="C24" s="20">
        <f t="shared" si="0"/>
        <v>0.1763888888888889</v>
      </c>
      <c r="D24" s="61">
        <v>600</v>
      </c>
      <c r="E24" s="21">
        <v>300</v>
      </c>
      <c r="F24" s="22">
        <f t="shared" si="1"/>
        <v>0.16944444444444443</v>
      </c>
      <c r="H24" s="21">
        <f>IF(MID(A24,1,2)="RM",D24+E24,0)</f>
        <v>0</v>
      </c>
      <c r="I24" s="21">
        <f>IF(MID(A24,1,2)="MP",0,IF(MID(A24,1,1)="M",D24+E24,0))</f>
        <v>0</v>
      </c>
      <c r="J24" s="21">
        <f>IF(MID(A24,1,2)="KP",D24+E24,0)</f>
        <v>900</v>
      </c>
      <c r="K24" s="21">
        <f>IF(MID(A24,1,2)="MP",D24+E24,0)</f>
        <v>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4.2333333333333334</v>
      </c>
      <c r="P24" s="21">
        <f t="shared" si="3"/>
        <v>4</v>
      </c>
      <c r="Q24" s="21">
        <f t="shared" si="4"/>
        <v>14</v>
      </c>
    </row>
    <row r="25" spans="1:17" s="23" customFormat="1">
      <c r="A25" s="23" t="s">
        <v>73</v>
      </c>
      <c r="B25" s="20">
        <f t="shared" si="5"/>
        <v>0.1763888888888889</v>
      </c>
      <c r="C25" s="20">
        <f t="shared" si="0"/>
        <v>0.19027777777777777</v>
      </c>
      <c r="D25" s="61">
        <v>900</v>
      </c>
      <c r="E25" s="21">
        <v>300</v>
      </c>
      <c r="F25" s="22">
        <f t="shared" si="1"/>
        <v>0.18124999999999999</v>
      </c>
      <c r="H25" s="21">
        <f>IF(MID(A25,1,2)="RM",D25+E25,0)</f>
        <v>0</v>
      </c>
      <c r="I25" s="21">
        <f>IF(MID(A25,1,2)="MP",0,IF(MID(A25,1,1)="M",D25+E25,0))</f>
        <v>1200</v>
      </c>
      <c r="J25" s="21">
        <f>IF(MID(A25,1,2)="KP",D25+E25,0)</f>
        <v>0</v>
      </c>
      <c r="K25" s="21">
        <f>IF(MID(A25,1,2)="MP",D25+E25,0)</f>
        <v>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4.5666666666666664</v>
      </c>
      <c r="P25" s="21">
        <f t="shared" si="3"/>
        <v>4</v>
      </c>
      <c r="Q25" s="21">
        <f t="shared" si="4"/>
        <v>34</v>
      </c>
    </row>
    <row r="26" spans="1:17" s="23" customFormat="1">
      <c r="A26" s="110" t="s">
        <v>92</v>
      </c>
      <c r="B26" s="20">
        <f t="shared" si="5"/>
        <v>0.19027777777777777</v>
      </c>
      <c r="C26" s="20">
        <f t="shared" si="0"/>
        <v>0.20069444444444443</v>
      </c>
      <c r="D26" s="61">
        <v>600</v>
      </c>
      <c r="E26" s="21">
        <v>300</v>
      </c>
      <c r="F26" s="22">
        <f t="shared" si="1"/>
        <v>0.19375000000000001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0</v>
      </c>
      <c r="K26" s="21">
        <f>IF(MID(A26,1,2)="MP",D26+E26,0)</f>
        <v>900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4.8166666666666664</v>
      </c>
      <c r="P26" s="21">
        <f t="shared" si="3"/>
        <v>4</v>
      </c>
      <c r="Q26" s="21">
        <f t="shared" si="4"/>
        <v>49</v>
      </c>
    </row>
    <row r="27" spans="1:17" s="23" customFormat="1">
      <c r="A27" s="110" t="s">
        <v>111</v>
      </c>
      <c r="B27" s="20">
        <f t="shared" si="5"/>
        <v>0.20069444444444443</v>
      </c>
      <c r="C27" s="20">
        <f t="shared" si="0"/>
        <v>0.21458333333333335</v>
      </c>
      <c r="D27" s="61">
        <v>900</v>
      </c>
      <c r="E27" s="21">
        <v>300</v>
      </c>
      <c r="F27" s="22">
        <f t="shared" si="1"/>
        <v>0.20555555555555557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1200</v>
      </c>
      <c r="K27" s="21">
        <f>IF(MID(A27,1,2)="MP",D27+E27,0)</f>
        <v>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5.15</v>
      </c>
      <c r="P27" s="21">
        <f t="shared" si="3"/>
        <v>5</v>
      </c>
      <c r="Q27" s="21">
        <f t="shared" si="4"/>
        <v>9</v>
      </c>
    </row>
    <row r="28" spans="1:17" s="23" customFormat="1">
      <c r="A28" s="23" t="s">
        <v>97</v>
      </c>
      <c r="B28" s="20">
        <f t="shared" si="5"/>
        <v>0.21458333333333335</v>
      </c>
      <c r="C28" s="20">
        <f t="shared" si="0"/>
        <v>0.22847222222222222</v>
      </c>
      <c r="D28" s="61">
        <v>900</v>
      </c>
      <c r="E28" s="21">
        <v>300</v>
      </c>
      <c r="F28" s="22">
        <f t="shared" si="1"/>
        <v>0.21944444444444444</v>
      </c>
      <c r="H28" s="21">
        <f>IF(MID(A28,1,2)="RM",D28+E28,0)</f>
        <v>0</v>
      </c>
      <c r="I28" s="21">
        <f>IF(MID(A28,1,2)="MP",0,IF(MID(A28,1,1)="M",D28+E28,0))</f>
        <v>0</v>
      </c>
      <c r="J28" s="21">
        <f>IF(MID(A28,1,2)="KP",D28+E28,0)</f>
        <v>0</v>
      </c>
      <c r="K28" s="21">
        <f>IF(MID(A28,1,2)="MP",D28+E28,0)</f>
        <v>1200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2"/>
        <v>5.4833333333333334</v>
      </c>
      <c r="P28" s="21">
        <f t="shared" si="3"/>
        <v>5</v>
      </c>
      <c r="Q28" s="21">
        <f t="shared" si="4"/>
        <v>29</v>
      </c>
    </row>
    <row r="29" spans="1:17" s="23" customFormat="1">
      <c r="A29" s="23" t="s">
        <v>100</v>
      </c>
      <c r="B29" s="20">
        <f t="shared" ref="B29:B30" si="6">C28</f>
        <v>0.22847222222222222</v>
      </c>
      <c r="C29" s="20">
        <f t="shared" ref="C29:C30" si="7">TIME(P29,Q29,0)</f>
        <v>0.24236111111111111</v>
      </c>
      <c r="D29" s="61">
        <v>900</v>
      </c>
      <c r="E29" s="21">
        <v>300</v>
      </c>
      <c r="F29" s="22">
        <f t="shared" ref="F29:F30" si="8">TIME(HOUR(B29),MINUTE(B29)+D29/120,0)</f>
        <v>0.23333333333333331</v>
      </c>
      <c r="H29" s="21">
        <f t="shared" ref="H29:H30" si="9">IF(MID(A29,1,2)="RM",D29+E29,0)</f>
        <v>0</v>
      </c>
      <c r="I29" s="21">
        <f t="shared" ref="I29:I30" si="10">IF(MID(A29,1,2)="MP",0,IF(MID(A29,1,1)="M",D29+E29,0))</f>
        <v>0</v>
      </c>
      <c r="J29" s="21">
        <f t="shared" ref="J29:J30" si="11">IF(MID(A29,1,2)="KP",D29+E29,0)</f>
        <v>1200</v>
      </c>
      <c r="K29" s="21">
        <f t="shared" ref="K29:K30" si="12">IF(MID(A29,1,2)="MP",D29+E29,0)</f>
        <v>0</v>
      </c>
      <c r="L29" s="21">
        <f t="shared" ref="L29:L30" si="13">IF(MID(A29,1,2)="OC",D29+E29,0)</f>
        <v>0</v>
      </c>
      <c r="M29" s="21">
        <f t="shared" ref="M29:M30" si="14">IF(MID(A29,1,2)="AS",D29+E29,0)</f>
        <v>0</v>
      </c>
      <c r="N29" s="21">
        <f t="shared" ref="N29:N30" si="15">IF(MID(A29,1,2)="IP",D29+E29,0)</f>
        <v>0</v>
      </c>
      <c r="O29" s="21">
        <f t="shared" ref="O29:O30" si="16">HOUR(B29)+(MINUTE(B29)+(D29+E29)/60)/60</f>
        <v>5.8166666666666664</v>
      </c>
      <c r="P29" s="21">
        <f t="shared" ref="P29:P30" si="17">INT(O29)</f>
        <v>5</v>
      </c>
      <c r="Q29" s="21">
        <f t="shared" ref="Q29:Q30" si="18">ROUND(((O29-P29)*60),0)</f>
        <v>49</v>
      </c>
    </row>
    <row r="30" spans="1:17" s="23" customFormat="1">
      <c r="A30" s="23" t="s">
        <v>73</v>
      </c>
      <c r="B30" s="20">
        <f t="shared" si="6"/>
        <v>0.24236111111111111</v>
      </c>
      <c r="C30" s="20">
        <f t="shared" si="7"/>
        <v>0.25625000000000003</v>
      </c>
      <c r="D30" s="61">
        <v>900</v>
      </c>
      <c r="E30" s="21">
        <v>300</v>
      </c>
      <c r="F30" s="22">
        <f t="shared" si="8"/>
        <v>0.24722222222222223</v>
      </c>
      <c r="H30" s="21">
        <f t="shared" si="9"/>
        <v>0</v>
      </c>
      <c r="I30" s="21">
        <f t="shared" si="10"/>
        <v>1200</v>
      </c>
      <c r="J30" s="21">
        <f t="shared" si="11"/>
        <v>0</v>
      </c>
      <c r="K30" s="21">
        <f t="shared" si="12"/>
        <v>0</v>
      </c>
      <c r="L30" s="21">
        <f t="shared" si="13"/>
        <v>0</v>
      </c>
      <c r="M30" s="21">
        <f t="shared" si="14"/>
        <v>0</v>
      </c>
      <c r="N30" s="21">
        <f t="shared" si="15"/>
        <v>0</v>
      </c>
      <c r="O30" s="21">
        <f t="shared" si="16"/>
        <v>6.15</v>
      </c>
      <c r="P30" s="21">
        <f t="shared" si="17"/>
        <v>6</v>
      </c>
      <c r="Q30" s="21">
        <f t="shared" si="18"/>
        <v>9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 t="shared" ref="H32:N32" si="19">SUM(H4:H30)</f>
        <v>0</v>
      </c>
      <c r="I32" s="27">
        <f t="shared" si="19"/>
        <v>12000</v>
      </c>
      <c r="J32" s="27">
        <f t="shared" si="19"/>
        <v>10500</v>
      </c>
      <c r="K32" s="27">
        <f t="shared" si="19"/>
        <v>4500</v>
      </c>
      <c r="L32" s="27">
        <f t="shared" si="19"/>
        <v>5520</v>
      </c>
      <c r="M32" s="27">
        <f t="shared" si="19"/>
        <v>0</v>
      </c>
      <c r="N32" s="27">
        <f t="shared" si="19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7" sqref="A27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24" t="s">
        <v>59</v>
      </c>
      <c r="B2" s="19">
        <f>'Summary APRIL 2013'!M14</f>
        <v>0.8520833333333333</v>
      </c>
      <c r="C2" s="60">
        <f t="shared" ref="C2:C30" si="0">TIME(P2,Q2,0)</f>
        <v>0.86597222222222225</v>
      </c>
      <c r="D2" s="61">
        <v>900</v>
      </c>
      <c r="E2" s="61">
        <v>300</v>
      </c>
      <c r="F2" s="62">
        <f t="shared" ref="F2:F30" si="1">TIME(HOUR(B2),MINUTE(B2)+D2/120,0)</f>
        <v>0.8569444444444444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20.783333333333335</v>
      </c>
      <c r="P2" s="61">
        <f t="shared" ref="P2:P30" si="3">INT(O2)</f>
        <v>20</v>
      </c>
      <c r="Q2" s="61">
        <f t="shared" ref="Q2:Q30" si="4">ROUND(((O2-P2)*60),0)</f>
        <v>47</v>
      </c>
    </row>
    <row r="3" spans="1:17" s="23" customFormat="1">
      <c r="A3" s="24" t="s">
        <v>91</v>
      </c>
      <c r="B3" s="20">
        <f t="shared" ref="B3:B28" si="5">C2</f>
        <v>0.86597222222222225</v>
      </c>
      <c r="C3" s="20">
        <f t="shared" si="0"/>
        <v>0.87986111111111109</v>
      </c>
      <c r="D3" s="61">
        <v>900</v>
      </c>
      <c r="E3" s="21">
        <v>300</v>
      </c>
      <c r="F3" s="22">
        <f t="shared" si="1"/>
        <v>0.87083333333333324</v>
      </c>
      <c r="H3" s="21">
        <f>IF(MID(A3,1,2)="RM",D3+E3,0)</f>
        <v>0</v>
      </c>
      <c r="I3" s="21">
        <f>IF(MID(A3,1,2)="MP",0,IF(MID(A3,1,1)="M",D3+E3,0))</f>
        <v>1200</v>
      </c>
      <c r="J3" s="21">
        <f>IF(MID(A3,1,2)="KP",D3+E3,0)</f>
        <v>0</v>
      </c>
      <c r="K3" s="21">
        <f>IF(MID(A3,1,2)="MP",D3+E3,0)</f>
        <v>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21.116666666666667</v>
      </c>
      <c r="P3" s="21">
        <f t="shared" si="3"/>
        <v>21</v>
      </c>
      <c r="Q3" s="21">
        <f t="shared" si="4"/>
        <v>7</v>
      </c>
    </row>
    <row r="4" spans="1:17" s="23" customFormat="1">
      <c r="A4" s="110" t="s">
        <v>62</v>
      </c>
      <c r="B4" s="20">
        <f t="shared" si="5"/>
        <v>0.87986111111111109</v>
      </c>
      <c r="C4" s="20">
        <f t="shared" si="0"/>
        <v>0.89374999999999993</v>
      </c>
      <c r="D4" s="61">
        <v>900</v>
      </c>
      <c r="E4" s="21">
        <v>300</v>
      </c>
      <c r="F4" s="22">
        <f t="shared" si="1"/>
        <v>0.8847222222222223</v>
      </c>
      <c r="H4" s="21">
        <f>IF(MID(A4,1,2)="RM",D4+E4,0)</f>
        <v>0</v>
      </c>
      <c r="I4" s="21">
        <f>IF(MID(A4,1,2)="MP",0,IF(MID(A4,1,1)="M",D4+E4,0))</f>
        <v>1200</v>
      </c>
      <c r="J4" s="21">
        <f>IF(MID(A4,1,2)="KP",D4+E4,0)</f>
        <v>0</v>
      </c>
      <c r="K4" s="21">
        <f>IF(MID(A4,1,2)="MP",D4+E4,0)</f>
        <v>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21.45</v>
      </c>
      <c r="P4" s="21">
        <f t="shared" si="3"/>
        <v>21</v>
      </c>
      <c r="Q4" s="21">
        <f t="shared" si="4"/>
        <v>27</v>
      </c>
    </row>
    <row r="5" spans="1:17" s="23" customFormat="1">
      <c r="A5" s="110" t="s">
        <v>63</v>
      </c>
      <c r="B5" s="20">
        <f t="shared" si="5"/>
        <v>0.89374999999999993</v>
      </c>
      <c r="C5" s="20">
        <f t="shared" si="0"/>
        <v>0.90763888888888899</v>
      </c>
      <c r="D5" s="61">
        <v>900</v>
      </c>
      <c r="E5" s="21">
        <v>300</v>
      </c>
      <c r="F5" s="22">
        <f t="shared" si="1"/>
        <v>0.89861111111111114</v>
      </c>
      <c r="H5" s="21">
        <f>IF(MID(A5,1,2)="RM",D5+E5,0)</f>
        <v>0</v>
      </c>
      <c r="I5" s="21">
        <f>IF(MID(A5,1,2)="MP",0,IF(MID(A5,1,1)="M",D5+E5,0))</f>
        <v>0</v>
      </c>
      <c r="J5" s="21">
        <f>IF(MID(A5,1,2)="KP",D5+E5,0)</f>
        <v>0</v>
      </c>
      <c r="K5" s="21">
        <f>IF(MID(A5,1,2)="MP",D5+E5,0)</f>
        <v>1200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21.783333333333335</v>
      </c>
      <c r="P5" s="21">
        <f t="shared" si="3"/>
        <v>21</v>
      </c>
      <c r="Q5" s="21">
        <f t="shared" si="4"/>
        <v>47</v>
      </c>
    </row>
    <row r="6" spans="1:17" s="23" customFormat="1">
      <c r="A6" s="23" t="s">
        <v>59</v>
      </c>
      <c r="B6" s="20">
        <f t="shared" si="5"/>
        <v>0.90763888888888899</v>
      </c>
      <c r="C6" s="20">
        <f t="shared" si="0"/>
        <v>0.92152777777777783</v>
      </c>
      <c r="D6" s="61">
        <v>900</v>
      </c>
      <c r="E6" s="21">
        <v>300</v>
      </c>
      <c r="F6" s="22">
        <f t="shared" si="1"/>
        <v>0.91249999999999998</v>
      </c>
      <c r="H6" s="21">
        <f>IF(MID(A6,1,2)="RM",D6+E6,0)</f>
        <v>0</v>
      </c>
      <c r="I6" s="21">
        <f>IF(MID(A6,1,2)="MP",0,IF(MID(A6,1,1)="M",D6+E6,0))</f>
        <v>1200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22.116666666666667</v>
      </c>
      <c r="P6" s="21">
        <f t="shared" si="3"/>
        <v>22</v>
      </c>
      <c r="Q6" s="21">
        <f t="shared" si="4"/>
        <v>7</v>
      </c>
    </row>
    <row r="7" spans="1:17" s="23" customFormat="1">
      <c r="A7" s="23" t="s">
        <v>91</v>
      </c>
      <c r="B7" s="20">
        <f t="shared" si="5"/>
        <v>0.92152777777777783</v>
      </c>
      <c r="C7" s="20">
        <f t="shared" si="0"/>
        <v>0.93541666666666667</v>
      </c>
      <c r="D7" s="61">
        <v>900</v>
      </c>
      <c r="E7" s="21">
        <v>300</v>
      </c>
      <c r="F7" s="22">
        <f t="shared" si="1"/>
        <v>0.92638888888888893</v>
      </c>
      <c r="H7" s="21">
        <f>IF(MID(A7,1,2)="RM",D7+E7,0)</f>
        <v>0</v>
      </c>
      <c r="I7" s="21">
        <f>IF(MID(A7,1,2)="MP",0,IF(MID(A7,1,1)="M",D7+E7,0))</f>
        <v>1200</v>
      </c>
      <c r="J7" s="21">
        <f>IF(MID(A7,1,2)="KP",D7+E7,0)</f>
        <v>0</v>
      </c>
      <c r="K7" s="21">
        <f>IF(MID(A7,1,2)="MP",D7+E7,0)</f>
        <v>0</v>
      </c>
      <c r="L7" s="21">
        <f>IF(MID(A7,1,2)="OC",D7+E7,0)</f>
        <v>0</v>
      </c>
      <c r="M7" s="21">
        <f>IF(MID(A7,1,2)="AS",D7+E7,0)</f>
        <v>0</v>
      </c>
      <c r="N7" s="21">
        <f>IF(MID(A7,1,2)="IP",D7+E7,0)</f>
        <v>0</v>
      </c>
      <c r="O7" s="21">
        <f t="shared" si="2"/>
        <v>22.45</v>
      </c>
      <c r="P7" s="21">
        <f t="shared" si="3"/>
        <v>22</v>
      </c>
      <c r="Q7" s="21">
        <f t="shared" si="4"/>
        <v>27</v>
      </c>
    </row>
    <row r="8" spans="1:17" s="23" customFormat="1">
      <c r="A8" s="110" t="s">
        <v>106</v>
      </c>
      <c r="B8" s="20">
        <f t="shared" si="5"/>
        <v>0.93541666666666667</v>
      </c>
      <c r="C8" s="20">
        <f t="shared" si="0"/>
        <v>0.95000000000000007</v>
      </c>
      <c r="D8" s="61">
        <v>1200</v>
      </c>
      <c r="E8" s="21">
        <v>60</v>
      </c>
      <c r="F8" s="22">
        <f t="shared" si="1"/>
        <v>0.94236111111111109</v>
      </c>
      <c r="H8" s="21">
        <f>IF(MID(A8,1,2)="RM",D8+E8,0)</f>
        <v>0</v>
      </c>
      <c r="I8" s="21">
        <f>IF(MID(A8,1,2)="MP",0,IF(MID(A8,1,1)="M",D8+E8,0))</f>
        <v>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1260</v>
      </c>
      <c r="M8" s="21">
        <f>IF(MID(A8,1,2)="AS",D8+E8,0)</f>
        <v>0</v>
      </c>
      <c r="N8" s="21">
        <f>IF(MID(A8,1,2)="IP",D8+E8,0)</f>
        <v>0</v>
      </c>
      <c r="O8" s="21">
        <f t="shared" si="2"/>
        <v>22.8</v>
      </c>
      <c r="P8" s="21">
        <f t="shared" si="3"/>
        <v>22</v>
      </c>
      <c r="Q8" s="21">
        <f t="shared" si="4"/>
        <v>48</v>
      </c>
    </row>
    <row r="9" spans="1:17" s="23" customFormat="1">
      <c r="A9" s="110" t="s">
        <v>116</v>
      </c>
      <c r="B9" s="20">
        <f t="shared" si="5"/>
        <v>0.95000000000000007</v>
      </c>
      <c r="C9" s="20">
        <f t="shared" si="0"/>
        <v>0.96458333333333324</v>
      </c>
      <c r="D9" s="61">
        <v>1200</v>
      </c>
      <c r="E9" s="21">
        <v>60</v>
      </c>
      <c r="F9" s="22">
        <f t="shared" si="1"/>
        <v>0.95694444444444438</v>
      </c>
      <c r="H9" s="21">
        <f>IF(MID(A9,1,2)="RM",D9+E9,0)</f>
        <v>0</v>
      </c>
      <c r="I9" s="21">
        <f>IF(MID(A9,1,2)="MP",0,IF(MID(A9,1,1)="M",D9+E9,0))</f>
        <v>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1260</v>
      </c>
      <c r="M9" s="21">
        <f>IF(MID(A9,1,2)="AS",D9+E9,0)</f>
        <v>0</v>
      </c>
      <c r="N9" s="21">
        <f>IF(MID(A9,1,2)="IP",D9+E9,0)</f>
        <v>0</v>
      </c>
      <c r="O9" s="21">
        <f t="shared" si="2"/>
        <v>23.15</v>
      </c>
      <c r="P9" s="21">
        <f t="shared" si="3"/>
        <v>23</v>
      </c>
      <c r="Q9" s="21">
        <f t="shared" si="4"/>
        <v>9</v>
      </c>
    </row>
    <row r="10" spans="1:17" s="23" customFormat="1">
      <c r="A10" s="110" t="s">
        <v>132</v>
      </c>
      <c r="B10" s="20">
        <f t="shared" si="5"/>
        <v>0.96458333333333324</v>
      </c>
      <c r="C10" s="20">
        <f t="shared" si="0"/>
        <v>0.97916666666666663</v>
      </c>
      <c r="D10" s="61">
        <v>1200</v>
      </c>
      <c r="E10" s="21">
        <v>60</v>
      </c>
      <c r="F10" s="22">
        <f t="shared" si="1"/>
        <v>0.97152777777777777</v>
      </c>
      <c r="H10" s="21">
        <f>IF(MID(A10,1,2)="RM",D10+E10,0)</f>
        <v>0</v>
      </c>
      <c r="I10" s="21">
        <f>IF(MID(A10,1,2)="MP",0,IF(MID(A10,1,1)="M",D10+E10,0))</f>
        <v>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1260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23.5</v>
      </c>
      <c r="P10" s="21">
        <f t="shared" si="3"/>
        <v>23</v>
      </c>
      <c r="Q10" s="21">
        <f t="shared" si="4"/>
        <v>30</v>
      </c>
    </row>
    <row r="11" spans="1:17" s="23" customFormat="1">
      <c r="A11" s="110" t="s">
        <v>117</v>
      </c>
      <c r="B11" s="20">
        <f t="shared" si="5"/>
        <v>0.97916666666666663</v>
      </c>
      <c r="C11" s="20">
        <f t="shared" si="0"/>
        <v>0.99652777777777779</v>
      </c>
      <c r="D11" s="61">
        <v>1200</v>
      </c>
      <c r="E11" s="21">
        <v>300</v>
      </c>
      <c r="F11" s="22">
        <f t="shared" si="1"/>
        <v>0.98611111111111116</v>
      </c>
      <c r="H11" s="21">
        <f>IF(MID(A11,1,2)="RM",D11+E11,0)</f>
        <v>0</v>
      </c>
      <c r="I11" s="21">
        <f>IF(MID(A11,1,2)="MP",0,IF(MID(A11,1,1)="M",D11+E11,0))</f>
        <v>0</v>
      </c>
      <c r="J11" s="21">
        <f>IF(MID(A11,1,2)="KP",D11+E11,0)</f>
        <v>0</v>
      </c>
      <c r="K11" s="21">
        <f>IF(MID(A11,1,2)="MP",D11+E11,0)</f>
        <v>0</v>
      </c>
      <c r="L11" s="21">
        <f>IF(MID(A11,1,2)="OC",D11+E11,0)</f>
        <v>1500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23.916666666666668</v>
      </c>
      <c r="P11" s="21">
        <f t="shared" si="3"/>
        <v>23</v>
      </c>
      <c r="Q11" s="21">
        <f t="shared" si="4"/>
        <v>55</v>
      </c>
    </row>
    <row r="12" spans="1:17" s="23" customFormat="1">
      <c r="A12" s="110" t="s">
        <v>62</v>
      </c>
      <c r="B12" s="20">
        <f t="shared" si="5"/>
        <v>0.99652777777777779</v>
      </c>
      <c r="C12" s="20">
        <f t="shared" si="0"/>
        <v>1.0416666666666741E-2</v>
      </c>
      <c r="D12" s="61">
        <v>900</v>
      </c>
      <c r="E12" s="21">
        <v>300</v>
      </c>
      <c r="F12" s="22">
        <f t="shared" si="1"/>
        <v>1.388888888888884E-3</v>
      </c>
      <c r="H12" s="21">
        <f>IF(MID(A12,1,2)="RM",D12+E12,0)</f>
        <v>0</v>
      </c>
      <c r="I12" s="21">
        <f>IF(MID(A12,1,2)="MP",0,IF(MID(A12,1,1)="M",D12+E12,0))</f>
        <v>1200</v>
      </c>
      <c r="J12" s="21">
        <f>IF(MID(A12,1,2)="KP",D12+E12,0)</f>
        <v>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24.25</v>
      </c>
      <c r="P12" s="21">
        <f t="shared" si="3"/>
        <v>24</v>
      </c>
      <c r="Q12" s="21">
        <f t="shared" si="4"/>
        <v>15</v>
      </c>
    </row>
    <row r="13" spans="1:17" s="23" customFormat="1">
      <c r="A13" s="110" t="s">
        <v>119</v>
      </c>
      <c r="B13" s="20">
        <f t="shared" si="5"/>
        <v>1.0416666666666741E-2</v>
      </c>
      <c r="C13" s="20">
        <f t="shared" si="0"/>
        <v>2.4305555555555556E-2</v>
      </c>
      <c r="D13" s="61">
        <v>900</v>
      </c>
      <c r="E13" s="21">
        <v>300</v>
      </c>
      <c r="F13" s="22">
        <f t="shared" si="1"/>
        <v>1.5277777777777777E-2</v>
      </c>
      <c r="G13" s="97" t="s">
        <v>80</v>
      </c>
      <c r="H13" s="21">
        <f>IF(MID(A13,1,2)="RM",D13+E13,0)</f>
        <v>0</v>
      </c>
      <c r="I13" s="21">
        <f>IF(MID(A13,1,2)="MP",0,IF(MID(A13,1,1)="M",D13+E13,0))</f>
        <v>0</v>
      </c>
      <c r="J13" s="21">
        <f>IF(MID(A13,1,2)="KP",D13+E13,0)</f>
        <v>1200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0.58333333333333337</v>
      </c>
      <c r="P13" s="21">
        <f t="shared" si="3"/>
        <v>0</v>
      </c>
      <c r="Q13" s="21">
        <f t="shared" si="4"/>
        <v>35</v>
      </c>
    </row>
    <row r="14" spans="1:17" s="23" customFormat="1">
      <c r="A14" s="110" t="s">
        <v>126</v>
      </c>
      <c r="B14" s="20">
        <f t="shared" si="5"/>
        <v>2.4305555555555556E-2</v>
      </c>
      <c r="C14" s="20">
        <f t="shared" si="0"/>
        <v>3.8194444444444441E-2</v>
      </c>
      <c r="D14" s="61">
        <v>900</v>
      </c>
      <c r="E14" s="21">
        <v>300</v>
      </c>
      <c r="F14" s="22">
        <f t="shared" si="1"/>
        <v>2.9166666666666664E-2</v>
      </c>
      <c r="G14" s="97" t="s">
        <v>50</v>
      </c>
      <c r="H14" s="21">
        <f>IF(MID(A14,1,2)="RM",D14+E14,0)</f>
        <v>0</v>
      </c>
      <c r="I14" s="21">
        <f>IF(MID(A14,1,2)="MP",0,IF(MID(A14,1,1)="M",D14+E14,0))</f>
        <v>0</v>
      </c>
      <c r="J14" s="21">
        <f>IF(MID(A14,1,2)="KP",D14+E14,0)</f>
        <v>1200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0.91666666666666663</v>
      </c>
      <c r="P14" s="21">
        <f t="shared" si="3"/>
        <v>0</v>
      </c>
      <c r="Q14" s="21">
        <f t="shared" si="4"/>
        <v>55</v>
      </c>
    </row>
    <row r="15" spans="1:17" s="23" customFormat="1">
      <c r="A15" s="110" t="s">
        <v>62</v>
      </c>
      <c r="B15" s="20">
        <f t="shared" si="5"/>
        <v>3.8194444444444441E-2</v>
      </c>
      <c r="C15" s="20">
        <f t="shared" si="0"/>
        <v>5.2083333333333336E-2</v>
      </c>
      <c r="D15" s="61">
        <v>900</v>
      </c>
      <c r="E15" s="21">
        <v>300</v>
      </c>
      <c r="F15" s="22">
        <f t="shared" si="1"/>
        <v>4.3055555555555562E-2</v>
      </c>
      <c r="H15" s="21">
        <f>IF(MID(A15,1,2)="RM",D15+E15,0)</f>
        <v>0</v>
      </c>
      <c r="I15" s="21">
        <f>IF(MID(A15,1,2)="MP",0,IF(MID(A15,1,1)="M",D15+E15,0))</f>
        <v>1200</v>
      </c>
      <c r="J15" s="21">
        <f>IF(MID(A15,1,2)="KP",D15+E15,0)</f>
        <v>0</v>
      </c>
      <c r="K15" s="21">
        <f>IF(MID(A15,1,2)="MP",D15+E15,0)</f>
        <v>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1.25</v>
      </c>
      <c r="P15" s="21">
        <f t="shared" si="3"/>
        <v>1</v>
      </c>
      <c r="Q15" s="21">
        <f t="shared" si="4"/>
        <v>15</v>
      </c>
    </row>
    <row r="16" spans="1:17" s="23" customFormat="1">
      <c r="A16" s="23" t="s">
        <v>113</v>
      </c>
      <c r="B16" s="20">
        <f t="shared" si="5"/>
        <v>5.2083333333333336E-2</v>
      </c>
      <c r="C16" s="20">
        <f t="shared" si="0"/>
        <v>6.5972222222222224E-2</v>
      </c>
      <c r="D16" s="61">
        <v>900</v>
      </c>
      <c r="E16" s="21">
        <v>300</v>
      </c>
      <c r="F16" s="22">
        <f t="shared" si="1"/>
        <v>5.6944444444444443E-2</v>
      </c>
      <c r="H16" s="21">
        <f>IF(MID(A16,1,2)="RM",D16+E16,0)</f>
        <v>0</v>
      </c>
      <c r="I16" s="21">
        <f>IF(MID(A16,1,2)="MP",0,IF(MID(A16,1,1)="M",D16+E16,0))</f>
        <v>1200</v>
      </c>
      <c r="J16" s="21">
        <f>IF(MID(A16,1,2)="KP",D16+E16,0)</f>
        <v>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1.5833333333333335</v>
      </c>
      <c r="P16" s="21">
        <f t="shared" si="3"/>
        <v>1</v>
      </c>
      <c r="Q16" s="21">
        <f t="shared" si="4"/>
        <v>35</v>
      </c>
    </row>
    <row r="17" spans="1:17" s="23" customFormat="1">
      <c r="A17" s="110" t="s">
        <v>79</v>
      </c>
      <c r="B17" s="20">
        <f t="shared" si="5"/>
        <v>6.5972222222222224E-2</v>
      </c>
      <c r="C17" s="20">
        <f t="shared" si="0"/>
        <v>7.9861111111111105E-2</v>
      </c>
      <c r="D17" s="61">
        <v>900</v>
      </c>
      <c r="E17" s="21">
        <v>300</v>
      </c>
      <c r="F17" s="22">
        <f t="shared" si="1"/>
        <v>7.0833333333333331E-2</v>
      </c>
      <c r="H17" s="21">
        <f>IF(MID(A17,1,2)="RM",D17+E17,0)</f>
        <v>0</v>
      </c>
      <c r="I17" s="21">
        <f>IF(MID(A17,1,2)="MP",0,IF(MID(A17,1,1)="M",D17+E17,0))</f>
        <v>0</v>
      </c>
      <c r="J17" s="21">
        <f>IF(MID(A17,1,2)="KP",D17+E17,0)</f>
        <v>1200</v>
      </c>
      <c r="K17" s="21">
        <f>IF(MID(A17,1,2)="MP",D17+E17,0)</f>
        <v>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1.9166666666666665</v>
      </c>
      <c r="P17" s="21">
        <f t="shared" si="3"/>
        <v>1</v>
      </c>
      <c r="Q17" s="21">
        <f t="shared" si="4"/>
        <v>55</v>
      </c>
    </row>
    <row r="18" spans="1:17" s="23" customFormat="1">
      <c r="A18" s="110" t="s">
        <v>120</v>
      </c>
      <c r="B18" s="20">
        <f t="shared" si="5"/>
        <v>7.9861111111111105E-2</v>
      </c>
      <c r="C18" s="20">
        <f t="shared" si="0"/>
        <v>9.375E-2</v>
      </c>
      <c r="D18" s="61">
        <v>900</v>
      </c>
      <c r="E18" s="21">
        <v>300</v>
      </c>
      <c r="F18" s="22">
        <f t="shared" si="1"/>
        <v>8.4722222222222213E-2</v>
      </c>
      <c r="H18" s="21">
        <f>IF(MID(A18,1,2)="RM",D18+E18,0)</f>
        <v>0</v>
      </c>
      <c r="I18" s="21">
        <f>IF(MID(A18,1,2)="MP",0,IF(MID(A18,1,1)="M",D18+E18,0))</f>
        <v>0</v>
      </c>
      <c r="J18" s="21">
        <f>IF(MID(A18,1,2)="KP",D18+E18,0)</f>
        <v>0</v>
      </c>
      <c r="K18" s="21">
        <f>IF(MID(A18,1,2)="MP",D18+E18,0)</f>
        <v>1200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2.25</v>
      </c>
      <c r="P18" s="21">
        <f t="shared" si="3"/>
        <v>2</v>
      </c>
      <c r="Q18" s="21">
        <f t="shared" si="4"/>
        <v>15</v>
      </c>
    </row>
    <row r="19" spans="1:17" s="23" customFormat="1">
      <c r="A19" s="23" t="s">
        <v>113</v>
      </c>
      <c r="B19" s="20">
        <f t="shared" si="5"/>
        <v>9.375E-2</v>
      </c>
      <c r="C19" s="20">
        <f t="shared" si="0"/>
        <v>0.1076388888888889</v>
      </c>
      <c r="D19" s="61">
        <v>900</v>
      </c>
      <c r="E19" s="21">
        <v>300</v>
      </c>
      <c r="F19" s="22">
        <f t="shared" si="1"/>
        <v>9.8611111111111108E-2</v>
      </c>
      <c r="H19" s="21">
        <f>IF(MID(A19,1,2)="RM",D19+E19,0)</f>
        <v>0</v>
      </c>
      <c r="I19" s="21">
        <f>IF(MID(A19,1,2)="MP",0,IF(MID(A19,1,1)="M",D19+E19,0))</f>
        <v>1200</v>
      </c>
      <c r="J19" s="21">
        <f>IF(MID(A19,1,2)="KP",D19+E19,0)</f>
        <v>0</v>
      </c>
      <c r="K19" s="21">
        <f>IF(MID(A19,1,2)="MP",D19+E19,0)</f>
        <v>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2.5833333333333335</v>
      </c>
      <c r="P19" s="21">
        <f t="shared" si="3"/>
        <v>2</v>
      </c>
      <c r="Q19" s="21">
        <f t="shared" si="4"/>
        <v>35</v>
      </c>
    </row>
    <row r="20" spans="1:17" s="23" customFormat="1">
      <c r="A20" s="23" t="s">
        <v>68</v>
      </c>
      <c r="B20" s="20">
        <f t="shared" si="5"/>
        <v>0.1076388888888889</v>
      </c>
      <c r="C20" s="20">
        <f t="shared" si="0"/>
        <v>0.12152777777777778</v>
      </c>
      <c r="D20" s="61">
        <v>900</v>
      </c>
      <c r="E20" s="21">
        <v>300</v>
      </c>
      <c r="F20" s="22">
        <f t="shared" si="1"/>
        <v>0.1125</v>
      </c>
      <c r="H20" s="21">
        <f>IF(MID(A20,1,2)="RM",D20+E20,0)</f>
        <v>0</v>
      </c>
      <c r="I20" s="21">
        <f>IF(MID(A20,1,2)="MP",0,IF(MID(A20,1,1)="M",D20+E20,0))</f>
        <v>0</v>
      </c>
      <c r="J20" s="21">
        <f>IF(MID(A20,1,2)="KP",D20+E20,0)</f>
        <v>1200</v>
      </c>
      <c r="K20" s="21">
        <f>IF(MID(A20,1,2)="MP",D20+E20,0)</f>
        <v>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2.9166666666666665</v>
      </c>
      <c r="P20" s="21">
        <f t="shared" si="3"/>
        <v>2</v>
      </c>
      <c r="Q20" s="21">
        <f t="shared" si="4"/>
        <v>55</v>
      </c>
    </row>
    <row r="21" spans="1:17" s="23" customFormat="1">
      <c r="A21" s="23" t="s">
        <v>129</v>
      </c>
      <c r="B21" s="20">
        <f t="shared" si="5"/>
        <v>0.12152777777777778</v>
      </c>
      <c r="C21" s="20">
        <f t="shared" si="0"/>
        <v>0.13541666666666666</v>
      </c>
      <c r="D21" s="61">
        <v>900</v>
      </c>
      <c r="E21" s="21">
        <v>300</v>
      </c>
      <c r="F21" s="22">
        <f t="shared" si="1"/>
        <v>0.12638888888888888</v>
      </c>
      <c r="H21" s="21">
        <f>IF(MID(A21,1,2)="RM",D21+E21,0)</f>
        <v>0</v>
      </c>
      <c r="I21" s="21">
        <f>IF(MID(A21,1,2)="MP",0,IF(MID(A21,1,1)="M",D21+E21,0))</f>
        <v>0</v>
      </c>
      <c r="J21" s="21">
        <f>IF(MID(A21,1,2)="KP",D21+E21,0)</f>
        <v>0</v>
      </c>
      <c r="K21" s="21">
        <f>IF(MID(A21,1,2)="MP",D21+E21,0)</f>
        <v>1200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3.25</v>
      </c>
      <c r="P21" s="21">
        <f t="shared" si="3"/>
        <v>3</v>
      </c>
      <c r="Q21" s="21">
        <f t="shared" si="4"/>
        <v>15</v>
      </c>
    </row>
    <row r="22" spans="1:17" s="23" customFormat="1">
      <c r="A22" s="110" t="s">
        <v>95</v>
      </c>
      <c r="B22" s="20">
        <f t="shared" si="5"/>
        <v>0.13541666666666666</v>
      </c>
      <c r="C22" s="20">
        <f t="shared" si="0"/>
        <v>0.14930555555555555</v>
      </c>
      <c r="D22" s="61">
        <v>900</v>
      </c>
      <c r="E22" s="21">
        <v>300</v>
      </c>
      <c r="F22" s="22">
        <f t="shared" si="1"/>
        <v>0.14027777777777778</v>
      </c>
      <c r="H22" s="21">
        <f>IF(MID(A22,1,2)="RM",D22+E22,0)</f>
        <v>0</v>
      </c>
      <c r="I22" s="21">
        <f>IF(MID(A22,1,2)="MP",0,IF(MID(A22,1,1)="M",D22+E22,0))</f>
        <v>0</v>
      </c>
      <c r="J22" s="21">
        <f>IF(MID(A22,1,2)="KP",D22+E22,0)</f>
        <v>0</v>
      </c>
      <c r="K22" s="21">
        <f>IF(MID(A22,1,2)="MP",D22+E22,0)</f>
        <v>1200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3.5833333333333335</v>
      </c>
      <c r="P22" s="21">
        <f t="shared" si="3"/>
        <v>3</v>
      </c>
      <c r="Q22" s="21">
        <f t="shared" si="4"/>
        <v>35</v>
      </c>
    </row>
    <row r="23" spans="1:17" s="23" customFormat="1">
      <c r="A23" s="23" t="s">
        <v>99</v>
      </c>
      <c r="B23" s="20">
        <f t="shared" si="5"/>
        <v>0.14930555555555555</v>
      </c>
      <c r="C23" s="20">
        <f t="shared" si="0"/>
        <v>0.16319444444444445</v>
      </c>
      <c r="D23" s="61">
        <v>900</v>
      </c>
      <c r="E23" s="21">
        <v>300</v>
      </c>
      <c r="F23" s="22">
        <f t="shared" si="1"/>
        <v>0.15416666666666667</v>
      </c>
      <c r="H23" s="21">
        <f>IF(MID(A23,1,2)="RM",D23+E23,0)</f>
        <v>0</v>
      </c>
      <c r="I23" s="21">
        <f>IF(MID(A23,1,2)="MP",0,IF(MID(A23,1,1)="M",D23+E23,0))</f>
        <v>0</v>
      </c>
      <c r="J23" s="21">
        <f>IF(MID(A23,1,2)="KP",D23+E23,0)</f>
        <v>1200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3.9166666666666665</v>
      </c>
      <c r="P23" s="21">
        <f t="shared" si="3"/>
        <v>3</v>
      </c>
      <c r="Q23" s="21">
        <f t="shared" si="4"/>
        <v>55</v>
      </c>
    </row>
    <row r="24" spans="1:17" s="23" customFormat="1">
      <c r="A24" s="23" t="s">
        <v>94</v>
      </c>
      <c r="B24" s="20">
        <f t="shared" si="5"/>
        <v>0.16319444444444445</v>
      </c>
      <c r="C24" s="20">
        <f t="shared" si="0"/>
        <v>0.17708333333333334</v>
      </c>
      <c r="D24" s="61">
        <v>900</v>
      </c>
      <c r="E24" s="21">
        <v>300</v>
      </c>
      <c r="F24" s="22">
        <f t="shared" si="1"/>
        <v>0.16805555555555554</v>
      </c>
      <c r="H24" s="21">
        <f>IF(MID(A24,1,2)="RM",D24+E24,0)</f>
        <v>0</v>
      </c>
      <c r="I24" s="21">
        <f>IF(MID(A24,1,2)="MP",0,IF(MID(A24,1,1)="M",D24+E24,0))</f>
        <v>1200</v>
      </c>
      <c r="J24" s="21">
        <f>IF(MID(A24,1,2)="KP",D24+E24,0)</f>
        <v>0</v>
      </c>
      <c r="K24" s="21">
        <f>IF(MID(A24,1,2)="MP",D24+E24,0)</f>
        <v>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4.25</v>
      </c>
      <c r="P24" s="21">
        <f t="shared" si="3"/>
        <v>4</v>
      </c>
      <c r="Q24" s="21">
        <f t="shared" si="4"/>
        <v>15</v>
      </c>
    </row>
    <row r="25" spans="1:17" s="23" customFormat="1">
      <c r="A25" s="110" t="s">
        <v>108</v>
      </c>
      <c r="B25" s="20">
        <f t="shared" si="5"/>
        <v>0.17708333333333334</v>
      </c>
      <c r="C25" s="20">
        <f t="shared" si="0"/>
        <v>0.19097222222222221</v>
      </c>
      <c r="D25" s="61">
        <v>900</v>
      </c>
      <c r="E25" s="21">
        <v>300</v>
      </c>
      <c r="F25" s="22">
        <f t="shared" si="1"/>
        <v>0.18194444444444444</v>
      </c>
      <c r="H25" s="21">
        <f>IF(MID(A25,1,2)="RM",D25+E25,0)</f>
        <v>0</v>
      </c>
      <c r="I25" s="21">
        <f>IF(MID(A25,1,2)="MP",0,IF(MID(A25,1,1)="M",D25+E25,0))</f>
        <v>0</v>
      </c>
      <c r="J25" s="21">
        <f>IF(MID(A25,1,2)="KP",D25+E25,0)</f>
        <v>1200</v>
      </c>
      <c r="K25" s="21">
        <f>IF(MID(A25,1,2)="MP",D25+E25,0)</f>
        <v>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4.583333333333333</v>
      </c>
      <c r="P25" s="21">
        <f t="shared" si="3"/>
        <v>4</v>
      </c>
      <c r="Q25" s="21">
        <f t="shared" si="4"/>
        <v>35</v>
      </c>
    </row>
    <row r="26" spans="1:17" s="23" customFormat="1">
      <c r="A26" s="110" t="s">
        <v>77</v>
      </c>
      <c r="B26" s="20">
        <f t="shared" si="5"/>
        <v>0.19097222222222221</v>
      </c>
      <c r="C26" s="20">
        <f t="shared" si="0"/>
        <v>0.20138888888888887</v>
      </c>
      <c r="D26" s="61">
        <v>600</v>
      </c>
      <c r="E26" s="21">
        <v>300</v>
      </c>
      <c r="F26" s="22">
        <f t="shared" si="1"/>
        <v>0.19444444444444445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900</v>
      </c>
      <c r="K26" s="21">
        <f>IF(MID(A26,1,2)="MP",D26+E26,0)</f>
        <v>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4.833333333333333</v>
      </c>
      <c r="P26" s="21">
        <f t="shared" si="3"/>
        <v>4</v>
      </c>
      <c r="Q26" s="21">
        <f t="shared" si="4"/>
        <v>50</v>
      </c>
    </row>
    <row r="27" spans="1:17" s="23" customFormat="1">
      <c r="A27" s="110" t="s">
        <v>92</v>
      </c>
      <c r="B27" s="20">
        <f t="shared" si="5"/>
        <v>0.20138888888888887</v>
      </c>
      <c r="C27" s="20">
        <f t="shared" si="0"/>
        <v>0.21180555555555555</v>
      </c>
      <c r="D27" s="61">
        <v>600</v>
      </c>
      <c r="E27" s="21">
        <v>300</v>
      </c>
      <c r="F27" s="22">
        <f t="shared" si="1"/>
        <v>0.20486111111111113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0</v>
      </c>
      <c r="K27" s="21">
        <f>IF(MID(A27,1,2)="MP",D27+E27,0)</f>
        <v>900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5.083333333333333</v>
      </c>
      <c r="P27" s="21">
        <f t="shared" si="3"/>
        <v>5</v>
      </c>
      <c r="Q27" s="21">
        <f t="shared" si="4"/>
        <v>5</v>
      </c>
    </row>
    <row r="28" spans="1:17" s="23" customFormat="1">
      <c r="A28" s="23" t="s">
        <v>97</v>
      </c>
      <c r="B28" s="20">
        <f t="shared" si="5"/>
        <v>0.21180555555555555</v>
      </c>
      <c r="C28" s="20">
        <f t="shared" si="0"/>
        <v>0.22569444444444445</v>
      </c>
      <c r="D28" s="61">
        <v>900</v>
      </c>
      <c r="E28" s="21">
        <v>300</v>
      </c>
      <c r="F28" s="22">
        <f t="shared" si="1"/>
        <v>0.21666666666666667</v>
      </c>
      <c r="H28" s="21">
        <f>IF(MID(A28,1,2)="RM",D28+E28,0)</f>
        <v>0</v>
      </c>
      <c r="I28" s="21">
        <f>IF(MID(A28,1,2)="MP",0,IF(MID(A28,1,1)="M",D28+E28,0))</f>
        <v>0</v>
      </c>
      <c r="J28" s="21">
        <f>IF(MID(A28,1,2)="KP",D28+E28,0)</f>
        <v>0</v>
      </c>
      <c r="K28" s="21">
        <f>IF(MID(A28,1,2)="MP",D28+E28,0)</f>
        <v>1200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2"/>
        <v>5.416666666666667</v>
      </c>
      <c r="P28" s="21">
        <f t="shared" si="3"/>
        <v>5</v>
      </c>
      <c r="Q28" s="21">
        <f t="shared" si="4"/>
        <v>25</v>
      </c>
    </row>
    <row r="29" spans="1:17" s="23" customFormat="1">
      <c r="A29" s="23" t="s">
        <v>94</v>
      </c>
      <c r="B29" s="20">
        <f t="shared" ref="B29:B30" si="6">C28</f>
        <v>0.22569444444444445</v>
      </c>
      <c r="C29" s="20">
        <f t="shared" ref="C29:C30" si="7">TIME(P29,Q29,0)</f>
        <v>0.23958333333333334</v>
      </c>
      <c r="D29" s="61">
        <v>900</v>
      </c>
      <c r="E29" s="21">
        <v>300</v>
      </c>
      <c r="F29" s="22">
        <f t="shared" ref="F29:F30" si="8">TIME(HOUR(B29),MINUTE(B29)+D29/120,0)</f>
        <v>0.23055555555555554</v>
      </c>
      <c r="H29" s="21">
        <f t="shared" ref="H29:H30" si="9">IF(MID(A29,1,2)="RM",D29+E29,0)</f>
        <v>0</v>
      </c>
      <c r="I29" s="21">
        <f t="shared" ref="I29:I30" si="10">IF(MID(A29,1,2)="MP",0,IF(MID(A29,1,1)="M",D29+E29,0))</f>
        <v>1200</v>
      </c>
      <c r="J29" s="21">
        <f t="shared" ref="J29:J30" si="11">IF(MID(A29,1,2)="KP",D29+E29,0)</f>
        <v>0</v>
      </c>
      <c r="K29" s="21">
        <f t="shared" ref="K29:K30" si="12">IF(MID(A29,1,2)="MP",D29+E29,0)</f>
        <v>0</v>
      </c>
      <c r="L29" s="21">
        <f t="shared" ref="L29:L30" si="13">IF(MID(A29,1,2)="OC",D29+E29,0)</f>
        <v>0</v>
      </c>
      <c r="M29" s="21">
        <f t="shared" ref="M29:M30" si="14">IF(MID(A29,1,2)="AS",D29+E29,0)</f>
        <v>0</v>
      </c>
      <c r="N29" s="21">
        <f t="shared" ref="N29:N30" si="15">IF(MID(A29,1,2)="IP",D29+E29,0)</f>
        <v>0</v>
      </c>
      <c r="O29" s="21">
        <f t="shared" ref="O29:O30" si="16">HOUR(B29)+(MINUTE(B29)+(D29+E29)/60)/60</f>
        <v>5.75</v>
      </c>
      <c r="P29" s="21">
        <f t="shared" ref="P29:P30" si="17">INT(O29)</f>
        <v>5</v>
      </c>
      <c r="Q29" s="21">
        <f t="shared" ref="Q29:Q30" si="18">ROUND(((O29-P29)*60),0)</f>
        <v>45</v>
      </c>
    </row>
    <row r="30" spans="1:17" s="23" customFormat="1">
      <c r="A30" s="23" t="s">
        <v>109</v>
      </c>
      <c r="B30" s="20">
        <f t="shared" si="6"/>
        <v>0.23958333333333334</v>
      </c>
      <c r="C30" s="20">
        <f t="shared" si="7"/>
        <v>0.25347222222222221</v>
      </c>
      <c r="D30" s="61">
        <v>900</v>
      </c>
      <c r="E30" s="21">
        <v>300</v>
      </c>
      <c r="F30" s="22">
        <f t="shared" si="8"/>
        <v>0.24444444444444446</v>
      </c>
      <c r="H30" s="21">
        <f t="shared" si="9"/>
        <v>0</v>
      </c>
      <c r="I30" s="21">
        <f t="shared" si="10"/>
        <v>0</v>
      </c>
      <c r="J30" s="21">
        <f t="shared" si="11"/>
        <v>1200</v>
      </c>
      <c r="K30" s="21">
        <f t="shared" si="12"/>
        <v>0</v>
      </c>
      <c r="L30" s="21">
        <f t="shared" si="13"/>
        <v>0</v>
      </c>
      <c r="M30" s="21">
        <f t="shared" si="14"/>
        <v>0</v>
      </c>
      <c r="N30" s="21">
        <f t="shared" si="15"/>
        <v>0</v>
      </c>
      <c r="O30" s="21">
        <f t="shared" si="16"/>
        <v>6.083333333333333</v>
      </c>
      <c r="P30" s="21">
        <f t="shared" si="17"/>
        <v>6</v>
      </c>
      <c r="Q30" s="21">
        <f t="shared" si="18"/>
        <v>5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 t="shared" ref="H32:N32" si="19">SUM(H4:H30)</f>
        <v>0</v>
      </c>
      <c r="I32" s="27">
        <f t="shared" si="19"/>
        <v>10800</v>
      </c>
      <c r="J32" s="27">
        <f t="shared" si="19"/>
        <v>9300</v>
      </c>
      <c r="K32" s="27">
        <f t="shared" si="19"/>
        <v>6900</v>
      </c>
      <c r="L32" s="27">
        <f t="shared" si="19"/>
        <v>5280</v>
      </c>
      <c r="M32" s="27">
        <f t="shared" si="19"/>
        <v>0</v>
      </c>
      <c r="N32" s="27">
        <f t="shared" si="19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4" sqref="A24"/>
    </sheetView>
  </sheetViews>
  <sheetFormatPr baseColWidth="10" defaultRowHeight="15" x14ac:dyDescent="0"/>
  <sheetData>
    <row r="1" spans="1:17">
      <c r="A1" s="10" t="s">
        <v>43</v>
      </c>
      <c r="B1" s="13" t="s">
        <v>4</v>
      </c>
      <c r="C1" s="13" t="s">
        <v>5</v>
      </c>
      <c r="D1" s="9" t="s">
        <v>6</v>
      </c>
      <c r="E1" s="9" t="s">
        <v>12</v>
      </c>
      <c r="F1" s="8" t="s">
        <v>8</v>
      </c>
      <c r="G1" s="8" t="s">
        <v>47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  <c r="O1" s="9"/>
      <c r="P1" s="9"/>
      <c r="Q1" s="9"/>
    </row>
    <row r="2" spans="1:17" s="24" customFormat="1">
      <c r="A2" s="24" t="s">
        <v>90</v>
      </c>
      <c r="B2" s="19">
        <f>'Summary APRIL 2013'!M15</f>
        <v>0.85277777777777775</v>
      </c>
      <c r="C2" s="60">
        <f t="shared" ref="C2:C30" si="0">TIME(P2,Q2,0)</f>
        <v>0.8666666666666667</v>
      </c>
      <c r="D2" s="61">
        <v>900</v>
      </c>
      <c r="E2" s="61">
        <v>300</v>
      </c>
      <c r="F2" s="62">
        <f t="shared" ref="F2:F30" si="1">TIME(HOUR(B2),MINUTE(B2)+D2/120,0)</f>
        <v>0.85763888888888884</v>
      </c>
      <c r="H2" s="61">
        <f>IF(MID(A2,1,2)="RM",D2+E2,0)</f>
        <v>0</v>
      </c>
      <c r="I2" s="61">
        <f>IF(MID(A2,1,2)="MP",0,IF(MID(A2,1,1)="M",D2+E2,0))</f>
        <v>1200</v>
      </c>
      <c r="J2" s="61">
        <f>IF(MID(A2,1,2)="KP",D2+E2,0)</f>
        <v>0</v>
      </c>
      <c r="K2" s="61">
        <f>IF(MID(A2,1,2)="MP",D2+E2,0)</f>
        <v>0</v>
      </c>
      <c r="L2" s="61">
        <f>IF(MID(A2,1,2)="OC",D2+E2,0)</f>
        <v>0</v>
      </c>
      <c r="M2" s="61">
        <f>IF(MID(A2,1,2)="AS",D2+E2,0)</f>
        <v>0</v>
      </c>
      <c r="N2" s="61">
        <f>IF(MID(A2,1,2)="IP",D2+E2,0)</f>
        <v>0</v>
      </c>
      <c r="O2" s="61">
        <f t="shared" ref="O2:O30" si="2">HOUR(B2)+(MINUTE(B2)+(D2+E2)/60)/60</f>
        <v>20.8</v>
      </c>
      <c r="P2" s="61">
        <f t="shared" ref="P2:P30" si="3">INT(O2)</f>
        <v>20</v>
      </c>
      <c r="Q2" s="61">
        <f t="shared" ref="Q2:Q30" si="4">ROUND(((O2-P2)*60),0)</f>
        <v>48</v>
      </c>
    </row>
    <row r="3" spans="1:17" s="23" customFormat="1">
      <c r="A3" s="109" t="s">
        <v>62</v>
      </c>
      <c r="B3" s="20">
        <f t="shared" ref="B3:B30" si="5">C2</f>
        <v>0.8666666666666667</v>
      </c>
      <c r="C3" s="20">
        <f t="shared" si="0"/>
        <v>0.88055555555555554</v>
      </c>
      <c r="D3" s="61">
        <v>900</v>
      </c>
      <c r="E3" s="21">
        <v>300</v>
      </c>
      <c r="F3" s="22">
        <f t="shared" si="1"/>
        <v>0.87152777777777779</v>
      </c>
      <c r="H3" s="21">
        <f>IF(MID(A3,1,2)="RM",D3+E3,0)</f>
        <v>0</v>
      </c>
      <c r="I3" s="21">
        <f>IF(MID(A3,1,2)="MP",0,IF(MID(A3,1,1)="M",D3+E3,0))</f>
        <v>1200</v>
      </c>
      <c r="J3" s="21">
        <f>IF(MID(A3,1,2)="KP",D3+E3,0)</f>
        <v>0</v>
      </c>
      <c r="K3" s="21">
        <f>IF(MID(A3,1,2)="MP",D3+E3,0)</f>
        <v>0</v>
      </c>
      <c r="L3" s="21">
        <f>IF(MID(A3,1,2)="OC",D3+E3,0)</f>
        <v>0</v>
      </c>
      <c r="M3" s="21">
        <f>IF(MID(A3,1,2)="AS",D3+E3,0)</f>
        <v>0</v>
      </c>
      <c r="N3" s="21">
        <f>IF(MID(A3,1,2)="IP",D3+E3,0)</f>
        <v>0</v>
      </c>
      <c r="O3" s="21">
        <f t="shared" si="2"/>
        <v>21.133333333333333</v>
      </c>
      <c r="P3" s="21">
        <f t="shared" si="3"/>
        <v>21</v>
      </c>
      <c r="Q3" s="21">
        <f t="shared" si="4"/>
        <v>8</v>
      </c>
    </row>
    <row r="4" spans="1:17" s="23" customFormat="1">
      <c r="A4" s="110" t="s">
        <v>63</v>
      </c>
      <c r="B4" s="20">
        <f t="shared" si="5"/>
        <v>0.88055555555555554</v>
      </c>
      <c r="C4" s="20">
        <f t="shared" si="0"/>
        <v>0.89444444444444438</v>
      </c>
      <c r="D4" s="61">
        <v>900</v>
      </c>
      <c r="E4" s="21">
        <v>300</v>
      </c>
      <c r="F4" s="22">
        <f t="shared" si="1"/>
        <v>0.88541666666666663</v>
      </c>
      <c r="H4" s="21">
        <f>IF(MID(A4,1,2)="RM",D4+E4,0)</f>
        <v>0</v>
      </c>
      <c r="I4" s="21">
        <f>IF(MID(A4,1,2)="MP",0,IF(MID(A4,1,1)="M",D4+E4,0))</f>
        <v>0</v>
      </c>
      <c r="J4" s="21">
        <f>IF(MID(A4,1,2)="KP",D4+E4,0)</f>
        <v>0</v>
      </c>
      <c r="K4" s="21">
        <f>IF(MID(A4,1,2)="MP",D4+E4,0)</f>
        <v>1200</v>
      </c>
      <c r="L4" s="21">
        <f>IF(MID(A4,1,2)="OC",D4+E4,0)</f>
        <v>0</v>
      </c>
      <c r="M4" s="21">
        <f>IF(MID(A4,1,2)="AS",D4+E4,0)</f>
        <v>0</v>
      </c>
      <c r="N4" s="21">
        <f>IF(MID(A4,1,2)="IP",D4+E4,0)</f>
        <v>0</v>
      </c>
      <c r="O4" s="21">
        <f t="shared" si="2"/>
        <v>21.466666666666665</v>
      </c>
      <c r="P4" s="21">
        <f t="shared" si="3"/>
        <v>21</v>
      </c>
      <c r="Q4" s="21">
        <f t="shared" si="4"/>
        <v>28</v>
      </c>
    </row>
    <row r="5" spans="1:17" s="23" customFormat="1">
      <c r="A5" s="23" t="s">
        <v>90</v>
      </c>
      <c r="B5" s="20">
        <f t="shared" si="5"/>
        <v>0.89444444444444438</v>
      </c>
      <c r="C5" s="20">
        <f t="shared" si="0"/>
        <v>0.90833333333333333</v>
      </c>
      <c r="D5" s="61">
        <v>900</v>
      </c>
      <c r="E5" s="21">
        <v>300</v>
      </c>
      <c r="F5" s="22">
        <f t="shared" si="1"/>
        <v>0.89930555555555547</v>
      </c>
      <c r="H5" s="21">
        <f>IF(MID(A5,1,2)="RM",D5+E5,0)</f>
        <v>0</v>
      </c>
      <c r="I5" s="21">
        <f>IF(MID(A5,1,2)="MP",0,IF(MID(A5,1,1)="M",D5+E5,0))</f>
        <v>1200</v>
      </c>
      <c r="J5" s="21">
        <f>IF(MID(A5,1,2)="KP",D5+E5,0)</f>
        <v>0</v>
      </c>
      <c r="K5" s="21">
        <f>IF(MID(A5,1,2)="MP",D5+E5,0)</f>
        <v>0</v>
      </c>
      <c r="L5" s="21">
        <f>IF(MID(A5,1,2)="OC",D5+E5,0)</f>
        <v>0</v>
      </c>
      <c r="M5" s="21">
        <f>IF(MID(A5,1,2)="AS",D5+E5,0)</f>
        <v>0</v>
      </c>
      <c r="N5" s="21">
        <f>IF(MID(A5,1,2)="IP",D5+E5,0)</f>
        <v>0</v>
      </c>
      <c r="O5" s="21">
        <f t="shared" si="2"/>
        <v>21.8</v>
      </c>
      <c r="P5" s="21">
        <f t="shared" si="3"/>
        <v>21</v>
      </c>
      <c r="Q5" s="21">
        <f t="shared" si="4"/>
        <v>48</v>
      </c>
    </row>
    <row r="6" spans="1:17" s="23" customFormat="1">
      <c r="A6" s="23" t="s">
        <v>125</v>
      </c>
      <c r="B6" s="20">
        <f t="shared" si="5"/>
        <v>0.90833333333333333</v>
      </c>
      <c r="C6" s="20">
        <f t="shared" si="0"/>
        <v>0.92222222222222217</v>
      </c>
      <c r="D6" s="61">
        <v>900</v>
      </c>
      <c r="E6" s="21">
        <v>300</v>
      </c>
      <c r="F6" s="22">
        <f t="shared" si="1"/>
        <v>0.91319444444444453</v>
      </c>
      <c r="H6" s="21">
        <f>IF(MID(A6,1,2)="RM",D6+E6,0)</f>
        <v>0</v>
      </c>
      <c r="I6" s="21">
        <f>IF(MID(A6,1,2)="MP",0,IF(MID(A6,1,1)="M",D6+E6,0))</f>
        <v>1200</v>
      </c>
      <c r="J6" s="21">
        <f>IF(MID(A6,1,2)="KP",D6+E6,0)</f>
        <v>0</v>
      </c>
      <c r="K6" s="21">
        <f>IF(MID(A6,1,2)="MP",D6+E6,0)</f>
        <v>0</v>
      </c>
      <c r="L6" s="21">
        <f>IF(MID(A6,1,2)="OC",D6+E6,0)</f>
        <v>0</v>
      </c>
      <c r="M6" s="21">
        <f>IF(MID(A6,1,2)="AS",D6+E6,0)</f>
        <v>0</v>
      </c>
      <c r="N6" s="21">
        <f>IF(MID(A6,1,2)="IP",D6+E6,0)</f>
        <v>0</v>
      </c>
      <c r="O6" s="21">
        <f t="shared" si="2"/>
        <v>22.133333333333333</v>
      </c>
      <c r="P6" s="21">
        <f t="shared" si="3"/>
        <v>22</v>
      </c>
      <c r="Q6" s="21">
        <f t="shared" si="4"/>
        <v>8</v>
      </c>
    </row>
    <row r="7" spans="1:17" s="23" customFormat="1">
      <c r="A7" s="110" t="s">
        <v>106</v>
      </c>
      <c r="B7" s="20">
        <f t="shared" si="5"/>
        <v>0.92222222222222217</v>
      </c>
      <c r="C7" s="20">
        <f t="shared" si="0"/>
        <v>0.93680555555555556</v>
      </c>
      <c r="D7" s="61">
        <v>1200</v>
      </c>
      <c r="E7" s="21">
        <v>60</v>
      </c>
      <c r="F7" s="22">
        <f t="shared" si="1"/>
        <v>0.9291666666666667</v>
      </c>
      <c r="H7" s="21">
        <f>IF(MID(A7,1,2)="RM",D7+E7,0)</f>
        <v>0</v>
      </c>
      <c r="I7" s="21">
        <f>IF(MID(A7,1,2)="MP",0,IF(MID(A7,1,1)="M",D7+E7,0))</f>
        <v>0</v>
      </c>
      <c r="J7" s="21">
        <f>IF(MID(A7,1,2)="KP",D7+E7,0)</f>
        <v>0</v>
      </c>
      <c r="K7" s="21">
        <f>IF(MID(A7,1,2)="MP",D7+E7,0)</f>
        <v>0</v>
      </c>
      <c r="L7" s="21">
        <f>IF(MID(A7,1,2)="OC",D7+E7,0)</f>
        <v>1260</v>
      </c>
      <c r="M7" s="21">
        <f>IF(MID(A7,1,2)="AS",D7+E7,0)</f>
        <v>0</v>
      </c>
      <c r="N7" s="21">
        <f>IF(MID(A7,1,2)="IP",D7+E7,0)</f>
        <v>0</v>
      </c>
      <c r="O7" s="21">
        <f t="shared" si="2"/>
        <v>22.483333333333334</v>
      </c>
      <c r="P7" s="21">
        <f t="shared" si="3"/>
        <v>22</v>
      </c>
      <c r="Q7" s="21">
        <f t="shared" si="4"/>
        <v>29</v>
      </c>
    </row>
    <row r="8" spans="1:17" s="23" customFormat="1">
      <c r="A8" s="110" t="s">
        <v>115</v>
      </c>
      <c r="B8" s="20">
        <f t="shared" si="5"/>
        <v>0.93680555555555556</v>
      </c>
      <c r="C8" s="20">
        <f t="shared" si="0"/>
        <v>0.95138888888888884</v>
      </c>
      <c r="D8" s="61">
        <v>1200</v>
      </c>
      <c r="E8" s="21">
        <v>60</v>
      </c>
      <c r="F8" s="22">
        <f t="shared" si="1"/>
        <v>0.94374999999999998</v>
      </c>
      <c r="H8" s="21">
        <f>IF(MID(A8,1,2)="RM",D8+E8,0)</f>
        <v>0</v>
      </c>
      <c r="I8" s="21">
        <f>IF(MID(A8,1,2)="MP",0,IF(MID(A8,1,1)="M",D8+E8,0))</f>
        <v>0</v>
      </c>
      <c r="J8" s="21">
        <f>IF(MID(A8,1,2)="KP",D8+E8,0)</f>
        <v>0</v>
      </c>
      <c r="K8" s="21">
        <f>IF(MID(A8,1,2)="MP",D8+E8,0)</f>
        <v>0</v>
      </c>
      <c r="L8" s="21">
        <f>IF(MID(A8,1,2)="OC",D8+E8,0)</f>
        <v>1260</v>
      </c>
      <c r="M8" s="21">
        <f>IF(MID(A8,1,2)="AS",D8+E8,0)</f>
        <v>0</v>
      </c>
      <c r="N8" s="21">
        <f>IF(MID(A8,1,2)="IP",D8+E8,0)</f>
        <v>0</v>
      </c>
      <c r="O8" s="21">
        <f t="shared" si="2"/>
        <v>22.833333333333332</v>
      </c>
      <c r="P8" s="21">
        <f t="shared" si="3"/>
        <v>22</v>
      </c>
      <c r="Q8" s="21">
        <f t="shared" si="4"/>
        <v>50</v>
      </c>
    </row>
    <row r="9" spans="1:17" s="23" customFormat="1">
      <c r="A9" s="110" t="s">
        <v>103</v>
      </c>
      <c r="B9" s="20">
        <f t="shared" si="5"/>
        <v>0.95138888888888884</v>
      </c>
      <c r="C9" s="20">
        <f t="shared" si="0"/>
        <v>0.96597222222222223</v>
      </c>
      <c r="D9" s="61">
        <v>1200</v>
      </c>
      <c r="E9" s="21">
        <v>60</v>
      </c>
      <c r="F9" s="22">
        <f t="shared" si="1"/>
        <v>0.95833333333333337</v>
      </c>
      <c r="H9" s="21">
        <f>IF(MID(A9,1,2)="RM",D9+E9,0)</f>
        <v>0</v>
      </c>
      <c r="I9" s="21">
        <f>IF(MID(A9,1,2)="MP",0,IF(MID(A9,1,1)="M",D9+E9,0))</f>
        <v>0</v>
      </c>
      <c r="J9" s="21">
        <f>IF(MID(A9,1,2)="KP",D9+E9,0)</f>
        <v>0</v>
      </c>
      <c r="K9" s="21">
        <f>IF(MID(A9,1,2)="MP",D9+E9,0)</f>
        <v>0</v>
      </c>
      <c r="L9" s="21">
        <f>IF(MID(A9,1,2)="OC",D9+E9,0)</f>
        <v>1260</v>
      </c>
      <c r="M9" s="21">
        <f>IF(MID(A9,1,2)="AS",D9+E9,0)</f>
        <v>0</v>
      </c>
      <c r="N9" s="21">
        <f>IF(MID(A9,1,2)="IP",D9+E9,0)</f>
        <v>0</v>
      </c>
      <c r="O9" s="21">
        <f t="shared" si="2"/>
        <v>23.183333333333334</v>
      </c>
      <c r="P9" s="21">
        <f t="shared" si="3"/>
        <v>23</v>
      </c>
      <c r="Q9" s="21">
        <f t="shared" si="4"/>
        <v>11</v>
      </c>
    </row>
    <row r="10" spans="1:17" s="23" customFormat="1">
      <c r="A10" s="110" t="s">
        <v>105</v>
      </c>
      <c r="B10" s="20">
        <f t="shared" si="5"/>
        <v>0.96597222222222223</v>
      </c>
      <c r="C10" s="20">
        <f t="shared" si="0"/>
        <v>0.98333333333333339</v>
      </c>
      <c r="D10" s="61">
        <v>1200</v>
      </c>
      <c r="E10" s="21">
        <v>300</v>
      </c>
      <c r="F10" s="22">
        <f t="shared" si="1"/>
        <v>0.97291666666666676</v>
      </c>
      <c r="H10" s="21">
        <f>IF(MID(A10,1,2)="RM",D10+E10,0)</f>
        <v>0</v>
      </c>
      <c r="I10" s="21">
        <f>IF(MID(A10,1,2)="MP",0,IF(MID(A10,1,1)="M",D10+E10,0))</f>
        <v>0</v>
      </c>
      <c r="J10" s="21">
        <f>IF(MID(A10,1,2)="KP",D10+E10,0)</f>
        <v>0</v>
      </c>
      <c r="K10" s="21">
        <f>IF(MID(A10,1,2)="MP",D10+E10,0)</f>
        <v>0</v>
      </c>
      <c r="L10" s="21">
        <f>IF(MID(A10,1,2)="OC",D10+E10,0)</f>
        <v>1500</v>
      </c>
      <c r="M10" s="21">
        <f>IF(MID(A10,1,2)="AS",D10+E10,0)</f>
        <v>0</v>
      </c>
      <c r="N10" s="21">
        <f>IF(MID(A10,1,2)="IP",D10+E10,0)</f>
        <v>0</v>
      </c>
      <c r="O10" s="21">
        <f t="shared" si="2"/>
        <v>23.6</v>
      </c>
      <c r="P10" s="21">
        <f t="shared" si="3"/>
        <v>23</v>
      </c>
      <c r="Q10" s="21">
        <f t="shared" si="4"/>
        <v>36</v>
      </c>
    </row>
    <row r="11" spans="1:17" s="23" customFormat="1">
      <c r="A11" s="23" t="s">
        <v>125</v>
      </c>
      <c r="B11" s="20">
        <f t="shared" si="5"/>
        <v>0.98333333333333339</v>
      </c>
      <c r="C11" s="20">
        <f t="shared" si="0"/>
        <v>0.99722222222222223</v>
      </c>
      <c r="D11" s="61">
        <v>900</v>
      </c>
      <c r="E11" s="21">
        <v>300</v>
      </c>
      <c r="F11" s="22">
        <f t="shared" si="1"/>
        <v>0.98819444444444438</v>
      </c>
      <c r="H11" s="21">
        <f>IF(MID(A11,1,2)="RM",D11+E11,0)</f>
        <v>0</v>
      </c>
      <c r="I11" s="21">
        <f>IF(MID(A11,1,2)="MP",0,IF(MID(A11,1,1)="M",D11+E11,0))</f>
        <v>1200</v>
      </c>
      <c r="J11" s="21">
        <f>IF(MID(A11,1,2)="KP",D11+E11,0)</f>
        <v>0</v>
      </c>
      <c r="K11" s="21">
        <f>IF(MID(A11,1,2)="MP",D11+E11,0)</f>
        <v>0</v>
      </c>
      <c r="L11" s="21">
        <f>IF(MID(A11,1,2)="OC",D11+E11,0)</f>
        <v>0</v>
      </c>
      <c r="M11" s="21">
        <f>IF(MID(A11,1,2)="AS",D11+E11,0)</f>
        <v>0</v>
      </c>
      <c r="N11" s="21">
        <f>IF(MID(A11,1,2)="IP",D11+E11,0)</f>
        <v>0</v>
      </c>
      <c r="O11" s="21">
        <f t="shared" si="2"/>
        <v>23.933333333333334</v>
      </c>
      <c r="P11" s="21">
        <f t="shared" si="3"/>
        <v>23</v>
      </c>
      <c r="Q11" s="21">
        <f t="shared" si="4"/>
        <v>56</v>
      </c>
    </row>
    <row r="12" spans="1:17" s="23" customFormat="1">
      <c r="A12" s="23" t="s">
        <v>118</v>
      </c>
      <c r="B12" s="20">
        <f t="shared" si="5"/>
        <v>0.99722222222222223</v>
      </c>
      <c r="C12" s="20">
        <f t="shared" si="0"/>
        <v>1.1111111111111072E-2</v>
      </c>
      <c r="D12" s="61">
        <v>900</v>
      </c>
      <c r="E12" s="21">
        <v>300</v>
      </c>
      <c r="F12" s="22">
        <f t="shared" si="1"/>
        <v>2.083333333333437E-3</v>
      </c>
      <c r="H12" s="21">
        <f>IF(MID(A12,1,2)="RM",D12+E12,0)</f>
        <v>0</v>
      </c>
      <c r="I12" s="21">
        <f>IF(MID(A12,1,2)="MP",0,IF(MID(A12,1,1)="M",D12+E12,0))</f>
        <v>1200</v>
      </c>
      <c r="J12" s="21">
        <f>IF(MID(A12,1,2)="KP",D12+E12,0)</f>
        <v>0</v>
      </c>
      <c r="K12" s="21">
        <f>IF(MID(A12,1,2)="MP",D12+E12,0)</f>
        <v>0</v>
      </c>
      <c r="L12" s="21">
        <f>IF(MID(A12,1,2)="OC",D12+E12,0)</f>
        <v>0</v>
      </c>
      <c r="M12" s="21">
        <f>IF(MID(A12,1,2)="AS",D12+E12,0)</f>
        <v>0</v>
      </c>
      <c r="N12" s="21">
        <f>IF(MID(A12,1,2)="IP",D12+E12,0)</f>
        <v>0</v>
      </c>
      <c r="O12" s="21">
        <f t="shared" si="2"/>
        <v>24.266666666666666</v>
      </c>
      <c r="P12" s="21">
        <f t="shared" si="3"/>
        <v>24</v>
      </c>
      <c r="Q12" s="21">
        <f t="shared" si="4"/>
        <v>16</v>
      </c>
    </row>
    <row r="13" spans="1:17" s="23" customFormat="1">
      <c r="A13" s="110" t="s">
        <v>62</v>
      </c>
      <c r="B13" s="20">
        <f t="shared" si="5"/>
        <v>1.1111111111111072E-2</v>
      </c>
      <c r="C13" s="20">
        <f t="shared" si="0"/>
        <v>2.4999999999999998E-2</v>
      </c>
      <c r="D13" s="61">
        <v>900</v>
      </c>
      <c r="E13" s="21">
        <v>300</v>
      </c>
      <c r="F13" s="22">
        <f t="shared" si="1"/>
        <v>1.5972222222222224E-2</v>
      </c>
      <c r="H13" s="21">
        <f>IF(MID(A13,1,2)="RM",D13+E13,0)</f>
        <v>0</v>
      </c>
      <c r="I13" s="21">
        <f>IF(MID(A13,1,2)="MP",0,IF(MID(A13,1,1)="M",D13+E13,0))</f>
        <v>1200</v>
      </c>
      <c r="J13" s="21">
        <f>IF(MID(A13,1,2)="KP",D13+E13,0)</f>
        <v>0</v>
      </c>
      <c r="K13" s="21">
        <f>IF(MID(A13,1,2)="MP",D13+E13,0)</f>
        <v>0</v>
      </c>
      <c r="L13" s="21">
        <f>IF(MID(A13,1,2)="OC",D13+E13,0)</f>
        <v>0</v>
      </c>
      <c r="M13" s="21">
        <f>IF(MID(A13,1,2)="AS",D13+E13,0)</f>
        <v>0</v>
      </c>
      <c r="N13" s="21">
        <f>IF(MID(A13,1,2)="IP",D13+E13,0)</f>
        <v>0</v>
      </c>
      <c r="O13" s="21">
        <f t="shared" si="2"/>
        <v>0.6</v>
      </c>
      <c r="P13" s="21">
        <f t="shared" si="3"/>
        <v>0</v>
      </c>
      <c r="Q13" s="21">
        <f t="shared" si="4"/>
        <v>36</v>
      </c>
    </row>
    <row r="14" spans="1:17" s="23" customFormat="1">
      <c r="A14" s="110" t="s">
        <v>69</v>
      </c>
      <c r="B14" s="20">
        <f t="shared" si="5"/>
        <v>2.4999999999999998E-2</v>
      </c>
      <c r="C14" s="20">
        <f t="shared" si="0"/>
        <v>3.888888888888889E-2</v>
      </c>
      <c r="D14" s="61">
        <v>900</v>
      </c>
      <c r="E14" s="21">
        <v>300</v>
      </c>
      <c r="F14" s="22">
        <f t="shared" si="1"/>
        <v>2.9861111111111113E-2</v>
      </c>
      <c r="G14" s="97" t="s">
        <v>80</v>
      </c>
      <c r="H14" s="21">
        <f>IF(MID(A14,1,2)="RM",D14+E14,0)</f>
        <v>0</v>
      </c>
      <c r="I14" s="21">
        <f>IF(MID(A14,1,2)="MP",0,IF(MID(A14,1,1)="M",D14+E14,0))</f>
        <v>0</v>
      </c>
      <c r="J14" s="21">
        <f>IF(MID(A14,1,2)="KP",D14+E14,0)</f>
        <v>1200</v>
      </c>
      <c r="K14" s="21">
        <f>IF(MID(A14,1,2)="MP",D14+E14,0)</f>
        <v>0</v>
      </c>
      <c r="L14" s="21">
        <f>IF(MID(A14,1,2)="OC",D14+E14,0)</f>
        <v>0</v>
      </c>
      <c r="M14" s="21">
        <f>IF(MID(A14,1,2)="AS",D14+E14,0)</f>
        <v>0</v>
      </c>
      <c r="N14" s="21">
        <f>IF(MID(A14,1,2)="IP",D14+E14,0)</f>
        <v>0</v>
      </c>
      <c r="O14" s="21">
        <f t="shared" si="2"/>
        <v>0.93333333333333335</v>
      </c>
      <c r="P14" s="21">
        <f t="shared" si="3"/>
        <v>0</v>
      </c>
      <c r="Q14" s="21">
        <f t="shared" si="4"/>
        <v>56</v>
      </c>
    </row>
    <row r="15" spans="1:17" s="23" customFormat="1">
      <c r="A15" s="110" t="s">
        <v>71</v>
      </c>
      <c r="B15" s="20">
        <f t="shared" si="5"/>
        <v>3.888888888888889E-2</v>
      </c>
      <c r="C15" s="20">
        <f t="shared" si="0"/>
        <v>5.2777777777777778E-2</v>
      </c>
      <c r="D15" s="61">
        <v>900</v>
      </c>
      <c r="E15" s="21">
        <v>300</v>
      </c>
      <c r="F15" s="22">
        <f t="shared" si="1"/>
        <v>4.3750000000000004E-2</v>
      </c>
      <c r="H15" s="21">
        <f>IF(MID(A15,1,2)="RM",D15+E15,0)</f>
        <v>0</v>
      </c>
      <c r="I15" s="21">
        <f>IF(MID(A15,1,2)="MP",0,IF(MID(A15,1,1)="M",D15+E15,0))</f>
        <v>0</v>
      </c>
      <c r="J15" s="21">
        <f>IF(MID(A15,1,2)="KP",D15+E15,0)</f>
        <v>0</v>
      </c>
      <c r="K15" s="21">
        <f>IF(MID(A15,1,2)="MP",D15+E15,0)</f>
        <v>1200</v>
      </c>
      <c r="L15" s="21">
        <f>IF(MID(A15,1,2)="OC",D15+E15,0)</f>
        <v>0</v>
      </c>
      <c r="M15" s="21">
        <f>IF(MID(A15,1,2)="AS",D15+E15,0)</f>
        <v>0</v>
      </c>
      <c r="N15" s="21">
        <f>IF(MID(A15,1,2)="IP",D15+E15,0)</f>
        <v>0</v>
      </c>
      <c r="O15" s="21">
        <f t="shared" si="2"/>
        <v>1.2666666666666666</v>
      </c>
      <c r="P15" s="21">
        <f t="shared" si="3"/>
        <v>1</v>
      </c>
      <c r="Q15" s="21">
        <f t="shared" si="4"/>
        <v>16</v>
      </c>
    </row>
    <row r="16" spans="1:17" s="23" customFormat="1">
      <c r="A16" s="110" t="s">
        <v>126</v>
      </c>
      <c r="B16" s="20">
        <f t="shared" si="5"/>
        <v>5.2777777777777778E-2</v>
      </c>
      <c r="C16" s="20">
        <f t="shared" si="0"/>
        <v>6.6666666666666666E-2</v>
      </c>
      <c r="D16" s="61">
        <v>900</v>
      </c>
      <c r="E16" s="21">
        <v>300</v>
      </c>
      <c r="F16" s="22">
        <f t="shared" si="1"/>
        <v>5.7638888888888885E-2</v>
      </c>
      <c r="G16" s="97" t="s">
        <v>50</v>
      </c>
      <c r="H16" s="21">
        <f>IF(MID(A16,1,2)="RM",D16+E16,0)</f>
        <v>0</v>
      </c>
      <c r="I16" s="21">
        <f>IF(MID(A16,1,2)="MP",0,IF(MID(A16,1,1)="M",D16+E16,0))</f>
        <v>0</v>
      </c>
      <c r="J16" s="21">
        <f>IF(MID(A16,1,2)="KP",D16+E16,0)</f>
        <v>1200</v>
      </c>
      <c r="K16" s="21">
        <f>IF(MID(A16,1,2)="MP",D16+E16,0)</f>
        <v>0</v>
      </c>
      <c r="L16" s="21">
        <f>IF(MID(A16,1,2)="OC",D16+E16,0)</f>
        <v>0</v>
      </c>
      <c r="M16" s="21">
        <f>IF(MID(A16,1,2)="AS",D16+E16,0)</f>
        <v>0</v>
      </c>
      <c r="N16" s="21">
        <f>IF(MID(A16,1,2)="IP",D16+E16,0)</f>
        <v>0</v>
      </c>
      <c r="O16" s="21">
        <f t="shared" si="2"/>
        <v>1.6</v>
      </c>
      <c r="P16" s="21">
        <f t="shared" si="3"/>
        <v>1</v>
      </c>
      <c r="Q16" s="21">
        <f t="shared" si="4"/>
        <v>36</v>
      </c>
    </row>
    <row r="17" spans="1:17" s="23" customFormat="1">
      <c r="A17" s="23" t="s">
        <v>118</v>
      </c>
      <c r="B17" s="20">
        <f t="shared" si="5"/>
        <v>6.6666666666666666E-2</v>
      </c>
      <c r="C17" s="20">
        <f t="shared" si="0"/>
        <v>8.0555555555555561E-2</v>
      </c>
      <c r="D17" s="61">
        <v>900</v>
      </c>
      <c r="E17" s="21">
        <v>300</v>
      </c>
      <c r="F17" s="22">
        <f t="shared" si="1"/>
        <v>7.1527777777777787E-2</v>
      </c>
      <c r="H17" s="21">
        <f>IF(MID(A17,1,2)="RM",D17+E17,0)</f>
        <v>0</v>
      </c>
      <c r="I17" s="21">
        <f>IF(MID(A17,1,2)="MP",0,IF(MID(A17,1,1)="M",D17+E17,0))</f>
        <v>1200</v>
      </c>
      <c r="J17" s="21">
        <f>IF(MID(A17,1,2)="KP",D17+E17,0)</f>
        <v>0</v>
      </c>
      <c r="K17" s="21">
        <f>IF(MID(A17,1,2)="MP",D17+E17,0)</f>
        <v>0</v>
      </c>
      <c r="L17" s="21">
        <f>IF(MID(A17,1,2)="OC",D17+E17,0)</f>
        <v>0</v>
      </c>
      <c r="M17" s="21">
        <f>IF(MID(A17,1,2)="AS",D17+E17,0)</f>
        <v>0</v>
      </c>
      <c r="N17" s="21">
        <f>IF(MID(A17,1,2)="IP",D17+E17,0)</f>
        <v>0</v>
      </c>
      <c r="O17" s="21">
        <f t="shared" si="2"/>
        <v>1.9333333333333333</v>
      </c>
      <c r="P17" s="21">
        <f t="shared" si="3"/>
        <v>1</v>
      </c>
      <c r="Q17" s="21">
        <f t="shared" si="4"/>
        <v>56</v>
      </c>
    </row>
    <row r="18" spans="1:17" s="23" customFormat="1">
      <c r="A18" s="110" t="s">
        <v>74</v>
      </c>
      <c r="B18" s="20">
        <f t="shared" si="5"/>
        <v>8.0555555555555561E-2</v>
      </c>
      <c r="C18" s="20">
        <f t="shared" si="0"/>
        <v>9.4444444444444442E-2</v>
      </c>
      <c r="D18" s="61">
        <v>900</v>
      </c>
      <c r="E18" s="21">
        <v>300</v>
      </c>
      <c r="F18" s="22">
        <f t="shared" si="1"/>
        <v>8.5416666666666655E-2</v>
      </c>
      <c r="H18" s="21">
        <f>IF(MID(A18,1,2)="RM",D18+E18,0)</f>
        <v>0</v>
      </c>
      <c r="I18" s="21">
        <f>IF(MID(A18,1,2)="MP",0,IF(MID(A18,1,1)="M",D18+E18,0))</f>
        <v>0</v>
      </c>
      <c r="J18" s="21">
        <f>IF(MID(A18,1,2)="KP",D18+E18,0)</f>
        <v>1200</v>
      </c>
      <c r="K18" s="21">
        <f>IF(MID(A18,1,2)="MP",D18+E18,0)</f>
        <v>0</v>
      </c>
      <c r="L18" s="21">
        <f>IF(MID(A18,1,2)="OC",D18+E18,0)</f>
        <v>0</v>
      </c>
      <c r="M18" s="21">
        <f>IF(MID(A18,1,2)="AS",D18+E18,0)</f>
        <v>0</v>
      </c>
      <c r="N18" s="21">
        <f>IF(MID(A18,1,2)="IP",D18+E18,0)</f>
        <v>0</v>
      </c>
      <c r="O18" s="21">
        <f t="shared" si="2"/>
        <v>2.2666666666666666</v>
      </c>
      <c r="P18" s="21">
        <f t="shared" si="3"/>
        <v>2</v>
      </c>
      <c r="Q18" s="21">
        <f t="shared" si="4"/>
        <v>16</v>
      </c>
    </row>
    <row r="19" spans="1:17" s="23" customFormat="1">
      <c r="A19" s="110" t="s">
        <v>95</v>
      </c>
      <c r="B19" s="20">
        <f t="shared" si="5"/>
        <v>9.4444444444444442E-2</v>
      </c>
      <c r="C19" s="20">
        <f t="shared" si="0"/>
        <v>0.10833333333333334</v>
      </c>
      <c r="D19" s="61">
        <v>900</v>
      </c>
      <c r="E19" s="21">
        <v>300</v>
      </c>
      <c r="F19" s="22">
        <f t="shared" si="1"/>
        <v>9.930555555555555E-2</v>
      </c>
      <c r="H19" s="21">
        <f>IF(MID(A19,1,2)="RM",D19+E19,0)</f>
        <v>0</v>
      </c>
      <c r="I19" s="21">
        <f>IF(MID(A19,1,2)="MP",0,IF(MID(A19,1,1)="M",D19+E19,0))</f>
        <v>0</v>
      </c>
      <c r="J19" s="21">
        <f>IF(MID(A19,1,2)="KP",D19+E19,0)</f>
        <v>0</v>
      </c>
      <c r="K19" s="21">
        <f>IF(MID(A19,1,2)="MP",D19+E19,0)</f>
        <v>1200</v>
      </c>
      <c r="L19" s="21">
        <f>IF(MID(A19,1,2)="OC",D19+E19,0)</f>
        <v>0</v>
      </c>
      <c r="M19" s="21">
        <f>IF(MID(A19,1,2)="AS",D19+E19,0)</f>
        <v>0</v>
      </c>
      <c r="N19" s="21">
        <f>IF(MID(A19,1,2)="IP",D19+E19,0)</f>
        <v>0</v>
      </c>
      <c r="O19" s="21">
        <f t="shared" si="2"/>
        <v>2.6</v>
      </c>
      <c r="P19" s="21">
        <f t="shared" si="3"/>
        <v>2</v>
      </c>
      <c r="Q19" s="21">
        <f t="shared" si="4"/>
        <v>36</v>
      </c>
    </row>
    <row r="20" spans="1:17" s="23" customFormat="1">
      <c r="A20" s="110" t="s">
        <v>120</v>
      </c>
      <c r="B20" s="20">
        <f t="shared" si="5"/>
        <v>0.10833333333333334</v>
      </c>
      <c r="C20" s="20">
        <f t="shared" si="0"/>
        <v>0.12222222222222223</v>
      </c>
      <c r="D20" s="61">
        <v>900</v>
      </c>
      <c r="E20" s="21">
        <v>300</v>
      </c>
      <c r="F20" s="22">
        <f t="shared" si="1"/>
        <v>0.11319444444444444</v>
      </c>
      <c r="H20" s="21">
        <f>IF(MID(A20,1,2)="RM",D20+E20,0)</f>
        <v>0</v>
      </c>
      <c r="I20" s="21">
        <f>IF(MID(A20,1,2)="MP",0,IF(MID(A20,1,1)="M",D20+E20,0))</f>
        <v>0</v>
      </c>
      <c r="J20" s="21">
        <f>IF(MID(A20,1,2)="KP",D20+E20,0)</f>
        <v>0</v>
      </c>
      <c r="K20" s="21">
        <f>IF(MID(A20,1,2)="MP",D20+E20,0)</f>
        <v>1200</v>
      </c>
      <c r="L20" s="21">
        <f>IF(MID(A20,1,2)="OC",D20+E20,0)</f>
        <v>0</v>
      </c>
      <c r="M20" s="21">
        <f>IF(MID(A20,1,2)="AS",D20+E20,0)</f>
        <v>0</v>
      </c>
      <c r="N20" s="21">
        <f>IF(MID(A20,1,2)="IP",D20+E20,0)</f>
        <v>0</v>
      </c>
      <c r="O20" s="21">
        <f t="shared" si="2"/>
        <v>2.9333333333333336</v>
      </c>
      <c r="P20" s="21">
        <f t="shared" si="3"/>
        <v>2</v>
      </c>
      <c r="Q20" s="21">
        <f t="shared" si="4"/>
        <v>56</v>
      </c>
    </row>
    <row r="21" spans="1:17" s="23" customFormat="1">
      <c r="A21" s="110" t="s">
        <v>92</v>
      </c>
      <c r="B21" s="20">
        <f t="shared" si="5"/>
        <v>0.12222222222222223</v>
      </c>
      <c r="C21" s="20">
        <f t="shared" si="0"/>
        <v>0.13263888888888889</v>
      </c>
      <c r="D21" s="61">
        <v>600</v>
      </c>
      <c r="E21" s="21">
        <v>300</v>
      </c>
      <c r="F21" s="22">
        <f t="shared" si="1"/>
        <v>0.12569444444444444</v>
      </c>
      <c r="H21" s="21">
        <f>IF(MID(A21,1,2)="RM",D21+E21,0)</f>
        <v>0</v>
      </c>
      <c r="I21" s="21">
        <f>IF(MID(A21,1,2)="MP",0,IF(MID(A21,1,1)="M",D21+E21,0))</f>
        <v>0</v>
      </c>
      <c r="J21" s="21">
        <f>IF(MID(A21,1,2)="KP",D21+E21,0)</f>
        <v>0</v>
      </c>
      <c r="K21" s="21">
        <f>IF(MID(A21,1,2)="MP",D21+E21,0)</f>
        <v>900</v>
      </c>
      <c r="L21" s="21">
        <f>IF(MID(A21,1,2)="OC",D21+E21,0)</f>
        <v>0</v>
      </c>
      <c r="M21" s="21">
        <f>IF(MID(A21,1,2)="AS",D21+E21,0)</f>
        <v>0</v>
      </c>
      <c r="N21" s="21">
        <f>IF(MID(A21,1,2)="IP",D21+E21,0)</f>
        <v>0</v>
      </c>
      <c r="O21" s="21">
        <f t="shared" si="2"/>
        <v>3.1833333333333336</v>
      </c>
      <c r="P21" s="21">
        <f t="shared" si="3"/>
        <v>3</v>
      </c>
      <c r="Q21" s="21">
        <f t="shared" si="4"/>
        <v>11</v>
      </c>
    </row>
    <row r="22" spans="1:17" s="23" customFormat="1">
      <c r="A22" s="23" t="s">
        <v>68</v>
      </c>
      <c r="B22" s="20">
        <f t="shared" si="5"/>
        <v>0.13263888888888889</v>
      </c>
      <c r="C22" s="20">
        <f t="shared" si="0"/>
        <v>0.14652777777777778</v>
      </c>
      <c r="D22" s="61">
        <v>900</v>
      </c>
      <c r="E22" s="21">
        <v>300</v>
      </c>
      <c r="F22" s="22">
        <f t="shared" si="1"/>
        <v>0.13749999999999998</v>
      </c>
      <c r="H22" s="21">
        <f>IF(MID(A22,1,2)="RM",D22+E22,0)</f>
        <v>0</v>
      </c>
      <c r="I22" s="21">
        <f>IF(MID(A22,1,2)="MP",0,IF(MID(A22,1,1)="M",D22+E22,0))</f>
        <v>0</v>
      </c>
      <c r="J22" s="21">
        <f>IF(MID(A22,1,2)="KP",D22+E22,0)</f>
        <v>1200</v>
      </c>
      <c r="K22" s="21">
        <f>IF(MID(A22,1,2)="MP",D22+E22,0)</f>
        <v>0</v>
      </c>
      <c r="L22" s="21">
        <f>IF(MID(A22,1,2)="OC",D22+E22,0)</f>
        <v>0</v>
      </c>
      <c r="M22" s="21">
        <f>IF(MID(A22,1,2)="AS",D22+E22,0)</f>
        <v>0</v>
      </c>
      <c r="N22" s="21">
        <f>IF(MID(A22,1,2)="IP",D22+E22,0)</f>
        <v>0</v>
      </c>
      <c r="O22" s="21">
        <f t="shared" si="2"/>
        <v>3.5166666666666666</v>
      </c>
      <c r="P22" s="21">
        <f t="shared" si="3"/>
        <v>3</v>
      </c>
      <c r="Q22" s="21">
        <f t="shared" si="4"/>
        <v>31</v>
      </c>
    </row>
    <row r="23" spans="1:17" s="23" customFormat="1">
      <c r="A23" s="110" t="s">
        <v>77</v>
      </c>
      <c r="B23" s="20">
        <f t="shared" si="5"/>
        <v>0.14652777777777778</v>
      </c>
      <c r="C23" s="20">
        <f t="shared" si="0"/>
        <v>0.15694444444444444</v>
      </c>
      <c r="D23" s="61">
        <v>600</v>
      </c>
      <c r="E23" s="21">
        <v>300</v>
      </c>
      <c r="F23" s="22">
        <f t="shared" si="1"/>
        <v>0.15</v>
      </c>
      <c r="H23" s="21">
        <f>IF(MID(A23,1,2)="RM",D23+E23,0)</f>
        <v>0</v>
      </c>
      <c r="I23" s="21">
        <f>IF(MID(A23,1,2)="MP",0,IF(MID(A23,1,1)="M",D23+E23,0))</f>
        <v>0</v>
      </c>
      <c r="J23" s="21">
        <f>IF(MID(A23,1,2)="KP",D23+E23,0)</f>
        <v>900</v>
      </c>
      <c r="K23" s="21">
        <f>IF(MID(A23,1,2)="MP",D23+E23,0)</f>
        <v>0</v>
      </c>
      <c r="L23" s="21">
        <f>IF(MID(A23,1,2)="OC",D23+E23,0)</f>
        <v>0</v>
      </c>
      <c r="M23" s="21">
        <f>IF(MID(A23,1,2)="AS",D23+E23,0)</f>
        <v>0</v>
      </c>
      <c r="N23" s="21">
        <f>IF(MID(A23,1,2)="IP",D23+E23,0)</f>
        <v>0</v>
      </c>
      <c r="O23" s="21">
        <f t="shared" si="2"/>
        <v>3.7666666666666666</v>
      </c>
      <c r="P23" s="21">
        <f t="shared" si="3"/>
        <v>3</v>
      </c>
      <c r="Q23" s="21">
        <f t="shared" si="4"/>
        <v>46</v>
      </c>
    </row>
    <row r="24" spans="1:17" s="23" customFormat="1">
      <c r="A24" s="110" t="s">
        <v>129</v>
      </c>
      <c r="B24" s="20">
        <f t="shared" si="5"/>
        <v>0.15694444444444444</v>
      </c>
      <c r="C24" s="20">
        <f t="shared" si="0"/>
        <v>0.17083333333333331</v>
      </c>
      <c r="D24" s="61">
        <v>900</v>
      </c>
      <c r="E24" s="21">
        <v>300</v>
      </c>
      <c r="F24" s="22">
        <f t="shared" si="1"/>
        <v>0.16180555555555556</v>
      </c>
      <c r="H24" s="21">
        <f>IF(MID(A24,1,2)="RM",D24+E24,0)</f>
        <v>0</v>
      </c>
      <c r="I24" s="21">
        <f>IF(MID(A24,1,2)="MP",0,IF(MID(A24,1,1)="M",D24+E24,0))</f>
        <v>0</v>
      </c>
      <c r="J24" s="21">
        <f>IF(MID(A24,1,2)="KP",D24+E24,0)</f>
        <v>0</v>
      </c>
      <c r="K24" s="21">
        <f>IF(MID(A24,1,2)="MP",D24+E24,0)</f>
        <v>1200</v>
      </c>
      <c r="L24" s="21">
        <f>IF(MID(A24,1,2)="OC",D24+E24,0)</f>
        <v>0</v>
      </c>
      <c r="M24" s="21">
        <f>IF(MID(A24,1,2)="AS",D24+E24,0)</f>
        <v>0</v>
      </c>
      <c r="N24" s="21">
        <f>IF(MID(A24,1,2)="IP",D24+E24,0)</f>
        <v>0</v>
      </c>
      <c r="O24" s="21">
        <f t="shared" si="2"/>
        <v>4.0999999999999996</v>
      </c>
      <c r="P24" s="21">
        <f t="shared" si="3"/>
        <v>4</v>
      </c>
      <c r="Q24" s="21">
        <f t="shared" si="4"/>
        <v>6</v>
      </c>
    </row>
    <row r="25" spans="1:17" s="23" customFormat="1">
      <c r="A25" s="23" t="s">
        <v>96</v>
      </c>
      <c r="B25" s="20">
        <f t="shared" si="5"/>
        <v>0.17083333333333331</v>
      </c>
      <c r="C25" s="20">
        <f t="shared" si="0"/>
        <v>0.18472222222222223</v>
      </c>
      <c r="D25" s="61">
        <v>900</v>
      </c>
      <c r="E25" s="21">
        <v>300</v>
      </c>
      <c r="F25" s="22">
        <f t="shared" si="1"/>
        <v>0.17569444444444446</v>
      </c>
      <c r="H25" s="21">
        <f>IF(MID(A25,1,2)="RM",D25+E25,0)</f>
        <v>0</v>
      </c>
      <c r="I25" s="21">
        <f>IF(MID(A25,1,2)="MP",0,IF(MID(A25,1,1)="M",D25+E25,0))</f>
        <v>1200</v>
      </c>
      <c r="J25" s="21">
        <f>IF(MID(A25,1,2)="KP",D25+E25,0)</f>
        <v>0</v>
      </c>
      <c r="K25" s="21">
        <f>IF(MID(A25,1,2)="MP",D25+E25,0)</f>
        <v>0</v>
      </c>
      <c r="L25" s="21">
        <f>IF(MID(A25,1,2)="OC",D25+E25,0)</f>
        <v>0</v>
      </c>
      <c r="M25" s="21">
        <f>IF(MID(A25,1,2)="AS",D25+E25,0)</f>
        <v>0</v>
      </c>
      <c r="N25" s="21">
        <f>IF(MID(A25,1,2)="IP",D25+E25,0)</f>
        <v>0</v>
      </c>
      <c r="O25" s="21">
        <f t="shared" si="2"/>
        <v>4.4333333333333336</v>
      </c>
      <c r="P25" s="21">
        <f t="shared" si="3"/>
        <v>4</v>
      </c>
      <c r="Q25" s="21">
        <f t="shared" si="4"/>
        <v>26</v>
      </c>
    </row>
    <row r="26" spans="1:17" s="23" customFormat="1">
      <c r="A26" s="23" t="s">
        <v>110</v>
      </c>
      <c r="B26" s="20">
        <f t="shared" si="5"/>
        <v>0.18472222222222223</v>
      </c>
      <c r="C26" s="20">
        <f t="shared" si="0"/>
        <v>0.1986111111111111</v>
      </c>
      <c r="D26" s="61">
        <v>900</v>
      </c>
      <c r="E26" s="21">
        <v>300</v>
      </c>
      <c r="F26" s="22">
        <f t="shared" si="1"/>
        <v>0.18958333333333333</v>
      </c>
      <c r="H26" s="21">
        <f>IF(MID(A26,1,2)="RM",D26+E26,0)</f>
        <v>0</v>
      </c>
      <c r="I26" s="21">
        <f>IF(MID(A26,1,2)="MP",0,IF(MID(A26,1,1)="M",D26+E26,0))</f>
        <v>0</v>
      </c>
      <c r="J26" s="21">
        <f>IF(MID(A26,1,2)="KP",D26+E26,0)</f>
        <v>1200</v>
      </c>
      <c r="K26" s="21">
        <f>IF(MID(A26,1,2)="MP",D26+E26,0)</f>
        <v>0</v>
      </c>
      <c r="L26" s="21">
        <f>IF(MID(A26,1,2)="OC",D26+E26,0)</f>
        <v>0</v>
      </c>
      <c r="M26" s="21">
        <f>IF(MID(A26,1,2)="AS",D26+E26,0)</f>
        <v>0</v>
      </c>
      <c r="N26" s="21">
        <f>IF(MID(A26,1,2)="IP",D26+E26,0)</f>
        <v>0</v>
      </c>
      <c r="O26" s="21">
        <f t="shared" si="2"/>
        <v>4.7666666666666666</v>
      </c>
      <c r="P26" s="21">
        <f t="shared" si="3"/>
        <v>4</v>
      </c>
      <c r="Q26" s="21">
        <f t="shared" si="4"/>
        <v>46</v>
      </c>
    </row>
    <row r="27" spans="1:17" s="23" customFormat="1">
      <c r="A27" s="23" t="s">
        <v>108</v>
      </c>
      <c r="B27" s="20">
        <f t="shared" si="5"/>
        <v>0.1986111111111111</v>
      </c>
      <c r="C27" s="20">
        <f t="shared" si="0"/>
        <v>0.21249999999999999</v>
      </c>
      <c r="D27" s="61">
        <v>900</v>
      </c>
      <c r="E27" s="21">
        <v>300</v>
      </c>
      <c r="F27" s="22">
        <f t="shared" si="1"/>
        <v>0.20347222222222219</v>
      </c>
      <c r="H27" s="21">
        <f>IF(MID(A27,1,2)="RM",D27+E27,0)</f>
        <v>0</v>
      </c>
      <c r="I27" s="21">
        <f>IF(MID(A27,1,2)="MP",0,IF(MID(A27,1,1)="M",D27+E27,0))</f>
        <v>0</v>
      </c>
      <c r="J27" s="21">
        <f>IF(MID(A27,1,2)="KP",D27+E27,0)</f>
        <v>1200</v>
      </c>
      <c r="K27" s="21">
        <f>IF(MID(A27,1,2)="MP",D27+E27,0)</f>
        <v>0</v>
      </c>
      <c r="L27" s="21">
        <f>IF(MID(A27,1,2)="OC",D27+E27,0)</f>
        <v>0</v>
      </c>
      <c r="M27" s="21">
        <f>IF(MID(A27,1,2)="AS",D27+E27,0)</f>
        <v>0</v>
      </c>
      <c r="N27" s="21">
        <f>IF(MID(A27,1,2)="IP",D27+E27,0)</f>
        <v>0</v>
      </c>
      <c r="O27" s="21">
        <f t="shared" si="2"/>
        <v>5.0999999999999996</v>
      </c>
      <c r="P27" s="21">
        <f t="shared" si="3"/>
        <v>5</v>
      </c>
      <c r="Q27" s="21">
        <f t="shared" si="4"/>
        <v>6</v>
      </c>
    </row>
    <row r="28" spans="1:17" s="23" customFormat="1">
      <c r="A28" s="23" t="s">
        <v>96</v>
      </c>
      <c r="B28" s="20">
        <f t="shared" si="5"/>
        <v>0.21249999999999999</v>
      </c>
      <c r="C28" s="20">
        <f t="shared" si="0"/>
        <v>0.22638888888888889</v>
      </c>
      <c r="D28" s="61">
        <v>900</v>
      </c>
      <c r="E28" s="21">
        <v>300</v>
      </c>
      <c r="F28" s="22">
        <f t="shared" si="1"/>
        <v>0.21736111111111112</v>
      </c>
      <c r="H28" s="21">
        <f>IF(MID(A28,1,2)="RM",D28+E28,0)</f>
        <v>0</v>
      </c>
      <c r="I28" s="21">
        <f>IF(MID(A28,1,2)="MP",0,IF(MID(A28,1,1)="M",D28+E28,0))</f>
        <v>1200</v>
      </c>
      <c r="J28" s="21">
        <f>IF(MID(A28,1,2)="KP",D28+E28,0)</f>
        <v>0</v>
      </c>
      <c r="K28" s="21">
        <f>IF(MID(A28,1,2)="MP",D28+E28,0)</f>
        <v>0</v>
      </c>
      <c r="L28" s="21">
        <f>IF(MID(A28,1,2)="OC",D28+E28,0)</f>
        <v>0</v>
      </c>
      <c r="M28" s="21">
        <f>IF(MID(A28,1,2)="AS",D28+E28,0)</f>
        <v>0</v>
      </c>
      <c r="N28" s="21">
        <f>IF(MID(A28,1,2)="IP",D28+E28,0)</f>
        <v>0</v>
      </c>
      <c r="O28" s="21">
        <f t="shared" si="2"/>
        <v>5.4333333333333336</v>
      </c>
      <c r="P28" s="21">
        <f t="shared" si="3"/>
        <v>5</v>
      </c>
      <c r="Q28" s="21">
        <f t="shared" si="4"/>
        <v>26</v>
      </c>
    </row>
    <row r="29" spans="1:17" s="23" customFormat="1">
      <c r="A29" s="23" t="s">
        <v>123</v>
      </c>
      <c r="B29" s="20">
        <f t="shared" si="5"/>
        <v>0.22638888888888889</v>
      </c>
      <c r="C29" s="20">
        <f t="shared" si="0"/>
        <v>0.24027777777777778</v>
      </c>
      <c r="D29" s="61">
        <v>900</v>
      </c>
      <c r="E29" s="21">
        <v>300</v>
      </c>
      <c r="F29" s="22">
        <f t="shared" si="1"/>
        <v>0.23124999999999998</v>
      </c>
      <c r="H29" s="21">
        <f>IF(MID(A29,1,2)="RM",D29+E29,0)</f>
        <v>0</v>
      </c>
      <c r="I29" s="21">
        <f>IF(MID(A29,1,2)="MP",0,IF(MID(A29,1,1)="M",D29+E29,0))</f>
        <v>0</v>
      </c>
      <c r="J29" s="21">
        <f>IF(MID(A29,1,2)="KP",D29+E29,0)</f>
        <v>1200</v>
      </c>
      <c r="K29" s="21">
        <f>IF(MID(A29,1,2)="MP",D29+E29,0)</f>
        <v>0</v>
      </c>
      <c r="L29" s="21">
        <f>IF(MID(A29,1,2)="OC",D29+E29,0)</f>
        <v>0</v>
      </c>
      <c r="M29" s="21">
        <f>IF(MID(A29,1,2)="AS",D29+E29,0)</f>
        <v>0</v>
      </c>
      <c r="N29" s="21">
        <f>IF(MID(A29,1,2)="IP",D29+E29,0)</f>
        <v>0</v>
      </c>
      <c r="O29" s="21">
        <f t="shared" si="2"/>
        <v>5.7666666666666666</v>
      </c>
      <c r="P29" s="21">
        <f t="shared" si="3"/>
        <v>5</v>
      </c>
      <c r="Q29" s="21">
        <f t="shared" si="4"/>
        <v>46</v>
      </c>
    </row>
    <row r="30" spans="1:17" s="23" customFormat="1">
      <c r="A30" s="23" t="s">
        <v>133</v>
      </c>
      <c r="B30" s="20">
        <f t="shared" si="5"/>
        <v>0.24027777777777778</v>
      </c>
      <c r="C30" s="20">
        <f t="shared" si="0"/>
        <v>0.25416666666666665</v>
      </c>
      <c r="D30" s="61">
        <v>900</v>
      </c>
      <c r="E30" s="21">
        <v>300</v>
      </c>
      <c r="F30" s="22">
        <f t="shared" si="1"/>
        <v>0.24513888888888888</v>
      </c>
      <c r="H30" s="21">
        <f>IF(MID(A30,1,2)="RM",D30+E30,0)</f>
        <v>0</v>
      </c>
      <c r="I30" s="21">
        <f>IF(MID(A30,1,2)="MP",0,IF(MID(A30,1,1)="M",D30+E30,0))</f>
        <v>0</v>
      </c>
      <c r="J30" s="21">
        <f>IF(MID(A30,1,2)="KP",D30+E30,0)</f>
        <v>1200</v>
      </c>
      <c r="K30" s="21">
        <f>IF(MID(A30,1,2)="MP",D30+E30,0)</f>
        <v>0</v>
      </c>
      <c r="L30" s="21">
        <f>IF(MID(A30,1,2)="OC",D30+E30,0)</f>
        <v>0</v>
      </c>
      <c r="M30" s="21">
        <f>IF(MID(A30,1,2)="AS",D30+E30,0)</f>
        <v>0</v>
      </c>
      <c r="N30" s="21">
        <f>IF(MID(A30,1,2)="IP",D30+E30,0)</f>
        <v>0</v>
      </c>
      <c r="O30" s="21">
        <f t="shared" si="2"/>
        <v>6.1</v>
      </c>
      <c r="P30" s="21">
        <f t="shared" si="3"/>
        <v>6</v>
      </c>
      <c r="Q30" s="21">
        <f t="shared" si="4"/>
        <v>6</v>
      </c>
    </row>
    <row r="31" spans="1:17" s="23" customFormat="1">
      <c r="B31" s="20"/>
      <c r="C31" s="20"/>
    </row>
    <row r="32" spans="1:17" s="23" customFormat="1">
      <c r="B32" s="20"/>
      <c r="C32" s="20"/>
      <c r="G32" s="26" t="s">
        <v>34</v>
      </c>
      <c r="H32" s="27">
        <f>SUM(H4:H30)</f>
        <v>0</v>
      </c>
      <c r="I32" s="27">
        <f>SUM(I4:I30)</f>
        <v>9600</v>
      </c>
      <c r="J32" s="27">
        <f>SUM(J4:J30)</f>
        <v>10500</v>
      </c>
      <c r="K32" s="27">
        <f>SUM(K4:K30)</f>
        <v>6900</v>
      </c>
      <c r="L32" s="27">
        <f>SUM(L4:L30)</f>
        <v>5280</v>
      </c>
      <c r="M32" s="27">
        <f>SUM(M4:M30)</f>
        <v>0</v>
      </c>
      <c r="N32" s="27">
        <f>SUM(N4:N30)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4" sqref="B4"/>
    </sheetView>
  </sheetViews>
  <sheetFormatPr baseColWidth="10" defaultRowHeight="15" x14ac:dyDescent="0"/>
  <cols>
    <col min="2" max="2" width="54.1640625" customWidth="1"/>
  </cols>
  <sheetData>
    <row r="1" spans="1:3" ht="30">
      <c r="A1" t="s">
        <v>48</v>
      </c>
      <c r="B1" s="63" t="s">
        <v>49</v>
      </c>
    </row>
    <row r="2" spans="1:3" ht="30">
      <c r="A2" s="49" t="s">
        <v>81</v>
      </c>
      <c r="B2" s="50" t="s">
        <v>84</v>
      </c>
      <c r="C2" s="49"/>
    </row>
    <row r="3" spans="1:3" ht="30">
      <c r="A3" s="49" t="s">
        <v>134</v>
      </c>
      <c r="B3" s="50" t="s">
        <v>135</v>
      </c>
      <c r="C3" s="49"/>
    </row>
    <row r="4" spans="1:3" ht="90">
      <c r="A4" s="49" t="s">
        <v>50</v>
      </c>
      <c r="B4" s="50" t="s">
        <v>136</v>
      </c>
    </row>
    <row r="5" spans="1:3" ht="30">
      <c r="A5" s="49" t="s">
        <v>83</v>
      </c>
      <c r="B5" s="50" t="s">
        <v>86</v>
      </c>
      <c r="C5" s="49"/>
    </row>
    <row r="6" spans="1:3">
      <c r="A6" s="49" t="s">
        <v>80</v>
      </c>
      <c r="B6" s="50" t="s">
        <v>85</v>
      </c>
    </row>
    <row r="7" spans="1:3" ht="45">
      <c r="A7" s="49" t="s">
        <v>87</v>
      </c>
      <c r="B7" s="50" t="s">
        <v>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N14" sqref="N14"/>
    </sheetView>
  </sheetViews>
  <sheetFormatPr baseColWidth="10" defaultRowHeight="15" x14ac:dyDescent="0"/>
  <cols>
    <col min="1" max="1" width="16.33203125" customWidth="1"/>
    <col min="2" max="2" width="10.83203125" style="1"/>
    <col min="3" max="6" width="10.83203125" style="4"/>
    <col min="7" max="7" width="7.5" customWidth="1"/>
    <col min="10" max="11" width="11.1640625" style="6" bestFit="1" customWidth="1"/>
    <col min="12" max="12" width="11.1640625" style="5" bestFit="1" customWidth="1"/>
    <col min="13" max="16" width="10.83203125" style="6"/>
  </cols>
  <sheetData>
    <row r="1" spans="1:23" s="2" customFormat="1" ht="45">
      <c r="A1" s="2" t="s">
        <v>0</v>
      </c>
      <c r="B1" s="2" t="s">
        <v>1</v>
      </c>
      <c r="C1" s="10" t="s">
        <v>22</v>
      </c>
      <c r="D1" s="10" t="s">
        <v>23</v>
      </c>
      <c r="E1" s="10" t="s">
        <v>24</v>
      </c>
      <c r="F1" s="10" t="s">
        <v>25</v>
      </c>
      <c r="G1" s="11" t="s">
        <v>10</v>
      </c>
      <c r="H1" s="11" t="s">
        <v>11</v>
      </c>
      <c r="I1" s="11" t="s">
        <v>26</v>
      </c>
      <c r="J1" s="11" t="s">
        <v>27</v>
      </c>
      <c r="K1" s="3" t="s">
        <v>28</v>
      </c>
      <c r="L1" s="3" t="s">
        <v>29</v>
      </c>
      <c r="M1" s="11" t="s">
        <v>30</v>
      </c>
      <c r="N1" s="3" t="s">
        <v>31</v>
      </c>
      <c r="O1" s="2" t="s">
        <v>2</v>
      </c>
      <c r="P1" s="2" t="s">
        <v>3</v>
      </c>
      <c r="Q1" s="2" t="s">
        <v>9</v>
      </c>
      <c r="R1" s="3" t="s">
        <v>58</v>
      </c>
      <c r="S1" s="12" t="s">
        <v>32</v>
      </c>
      <c r="T1" s="12" t="s">
        <v>33</v>
      </c>
      <c r="U1" s="11"/>
      <c r="V1" s="7"/>
      <c r="W1" s="7"/>
    </row>
    <row r="2" spans="1:23">
      <c r="A2" s="85">
        <v>41377</v>
      </c>
      <c r="B2" s="1">
        <v>0.5</v>
      </c>
      <c r="C2" s="86">
        <v>0.85138888888888886</v>
      </c>
      <c r="D2" s="86">
        <v>0.31805555555555554</v>
      </c>
      <c r="E2" s="86">
        <v>0.88750000000000007</v>
      </c>
      <c r="F2" s="86">
        <v>0.28125</v>
      </c>
      <c r="G2" s="5">
        <f t="shared" ref="G2:J15" si="0">TIME((HOUR(C2)-1),MINUTE(C2),0)</f>
        <v>0.80972222222222223</v>
      </c>
      <c r="H2" s="5">
        <f t="shared" si="0"/>
        <v>0.27638888888888885</v>
      </c>
      <c r="I2" s="5">
        <f t="shared" si="0"/>
        <v>0.84583333333333333</v>
      </c>
      <c r="J2" s="5">
        <f t="shared" si="0"/>
        <v>0.23958333333333334</v>
      </c>
      <c r="K2" s="4">
        <f t="shared" ref="K2:K15" si="1">24-((HOUR(I2)+MINUTE(I2)/60)-(HOUR(J2)+MINUTE(J2)/60))</f>
        <v>9.4499999999999993</v>
      </c>
      <c r="L2" s="4">
        <f t="shared" ref="L2:L15" si="2">B2*K2</f>
        <v>4.7249999999999996</v>
      </c>
      <c r="M2" s="5">
        <f>I2</f>
        <v>0.84583333333333333</v>
      </c>
      <c r="N2" s="5">
        <f t="shared" ref="N2:N15" si="3">TIME(S2,T2,0)</f>
        <v>4.2361111111111106E-2</v>
      </c>
      <c r="O2" t="s">
        <v>55</v>
      </c>
      <c r="P2" s="67"/>
      <c r="Q2" s="67" t="s">
        <v>53</v>
      </c>
      <c r="R2" s="1">
        <f t="shared" ref="R2:R15" si="4">IF(HOUR(I2)+MINUTE(I2)/60+L2-24&gt;0,HOUR(I2)+MINUTE(I2)/60+L2-24,HOUR(I2)+MINUTE(I2)/60+L2)</f>
        <v>1.0249999999999986</v>
      </c>
      <c r="S2" s="87">
        <f t="shared" ref="S2:S15" si="5">INT(R2)</f>
        <v>1</v>
      </c>
      <c r="T2" s="87">
        <f t="shared" ref="T2:T15" si="6">ROUND((R2-S2)*60,0)</f>
        <v>1</v>
      </c>
      <c r="U2" s="16"/>
      <c r="V2" s="68"/>
      <c r="W2" s="68"/>
    </row>
    <row r="3" spans="1:23">
      <c r="A3" s="85">
        <v>41378</v>
      </c>
      <c r="B3" s="1">
        <v>0.5</v>
      </c>
      <c r="C3" s="86">
        <v>0.8520833333333333</v>
      </c>
      <c r="D3" s="86">
        <v>0.31736111111111115</v>
      </c>
      <c r="E3" s="86">
        <v>0.8881944444444444</v>
      </c>
      <c r="F3" s="86">
        <v>0.28055555555555556</v>
      </c>
      <c r="G3" s="5">
        <f t="shared" si="0"/>
        <v>0.81041666666666667</v>
      </c>
      <c r="H3" s="5">
        <f t="shared" si="0"/>
        <v>0.27569444444444446</v>
      </c>
      <c r="I3" s="5">
        <f t="shared" si="0"/>
        <v>0.84652777777777777</v>
      </c>
      <c r="J3" s="5">
        <f t="shared" si="0"/>
        <v>0.2388888888888889</v>
      </c>
      <c r="K3" s="4">
        <f t="shared" si="1"/>
        <v>9.4166666666666679</v>
      </c>
      <c r="L3" s="4">
        <f t="shared" si="2"/>
        <v>4.7083333333333339</v>
      </c>
      <c r="M3" s="5">
        <f t="shared" ref="M3:M15" si="7">I3</f>
        <v>0.84652777777777777</v>
      </c>
      <c r="N3" s="5">
        <f t="shared" si="3"/>
        <v>4.2361111111111106E-2</v>
      </c>
      <c r="O3" t="s">
        <v>55</v>
      </c>
      <c r="P3" s="67"/>
      <c r="Q3" s="67" t="s">
        <v>53</v>
      </c>
      <c r="R3" s="1">
        <f t="shared" si="4"/>
        <v>1.0249999999999986</v>
      </c>
      <c r="S3" s="87">
        <f t="shared" si="5"/>
        <v>1</v>
      </c>
      <c r="T3" s="87">
        <f t="shared" si="6"/>
        <v>1</v>
      </c>
      <c r="U3" s="16"/>
      <c r="V3" s="68"/>
      <c r="W3" s="68"/>
    </row>
    <row r="4" spans="1:23">
      <c r="A4" s="85">
        <v>41379</v>
      </c>
      <c r="B4" s="1">
        <v>0.5</v>
      </c>
      <c r="C4" s="86">
        <v>0.8520833333333333</v>
      </c>
      <c r="D4" s="86">
        <v>0.31666666666666665</v>
      </c>
      <c r="E4" s="86">
        <v>0.88888888888888884</v>
      </c>
      <c r="F4" s="86">
        <v>0.27986111111111112</v>
      </c>
      <c r="G4" s="5">
        <f t="shared" si="0"/>
        <v>0.81041666666666667</v>
      </c>
      <c r="H4" s="5">
        <f t="shared" si="0"/>
        <v>0.27499999999999997</v>
      </c>
      <c r="I4" s="5">
        <f t="shared" si="0"/>
        <v>0.84722222222222221</v>
      </c>
      <c r="J4" s="5">
        <f t="shared" si="0"/>
        <v>0.23819444444444446</v>
      </c>
      <c r="K4" s="4">
        <f t="shared" si="1"/>
        <v>9.3833333333333346</v>
      </c>
      <c r="L4" s="4">
        <f t="shared" si="2"/>
        <v>4.6916666666666673</v>
      </c>
      <c r="M4" s="5">
        <f t="shared" si="7"/>
        <v>0.84722222222222221</v>
      </c>
      <c r="N4" s="5">
        <f t="shared" si="3"/>
        <v>4.2361111111111106E-2</v>
      </c>
      <c r="O4" t="s">
        <v>55</v>
      </c>
      <c r="P4" s="67"/>
      <c r="Q4" s="67" t="s">
        <v>53</v>
      </c>
      <c r="R4" s="1">
        <f t="shared" si="4"/>
        <v>1.0249999999999986</v>
      </c>
      <c r="S4" s="87">
        <f t="shared" si="5"/>
        <v>1</v>
      </c>
      <c r="T4" s="87">
        <f t="shared" si="6"/>
        <v>1</v>
      </c>
      <c r="U4" s="16"/>
      <c r="V4" s="68"/>
      <c r="W4" s="68"/>
    </row>
    <row r="5" spans="1:23">
      <c r="A5" s="85">
        <v>41380</v>
      </c>
      <c r="B5" s="1">
        <v>0.5</v>
      </c>
      <c r="C5" s="86">
        <v>0.85277777777777775</v>
      </c>
      <c r="D5" s="86">
        <v>0.31597222222222221</v>
      </c>
      <c r="E5" s="86">
        <v>0.88888888888888884</v>
      </c>
      <c r="F5" s="86">
        <v>0.27916666666666667</v>
      </c>
      <c r="G5" s="5">
        <f t="shared" si="0"/>
        <v>0.81111111111111101</v>
      </c>
      <c r="H5" s="5">
        <f t="shared" si="0"/>
        <v>0.27430555555555552</v>
      </c>
      <c r="I5" s="5">
        <f t="shared" si="0"/>
        <v>0.84722222222222221</v>
      </c>
      <c r="J5" s="5">
        <f t="shared" si="0"/>
        <v>0.23750000000000002</v>
      </c>
      <c r="K5" s="4">
        <f t="shared" si="1"/>
        <v>9.3666666666666671</v>
      </c>
      <c r="L5" s="4">
        <f t="shared" si="2"/>
        <v>4.6833333333333336</v>
      </c>
      <c r="M5" s="5">
        <f t="shared" si="7"/>
        <v>0.84722222222222221</v>
      </c>
      <c r="N5" s="5">
        <f t="shared" si="3"/>
        <v>4.2361111111111106E-2</v>
      </c>
      <c r="O5" t="s">
        <v>55</v>
      </c>
      <c r="P5" s="67"/>
      <c r="Q5" s="67" t="s">
        <v>53</v>
      </c>
      <c r="R5" s="1">
        <f t="shared" si="4"/>
        <v>1.0166666666666657</v>
      </c>
      <c r="S5" s="87">
        <f t="shared" si="5"/>
        <v>1</v>
      </c>
      <c r="T5" s="87">
        <f t="shared" si="6"/>
        <v>1</v>
      </c>
      <c r="U5" s="16"/>
      <c r="V5" s="68"/>
      <c r="W5" s="68"/>
    </row>
    <row r="6" spans="1:23">
      <c r="A6" s="85">
        <v>41381</v>
      </c>
      <c r="B6" s="1">
        <v>0.5</v>
      </c>
      <c r="C6" s="86">
        <v>0.85277777777777775</v>
      </c>
      <c r="D6" s="86">
        <v>0.31527777777777777</v>
      </c>
      <c r="E6" s="86">
        <v>0.88958333333333339</v>
      </c>
      <c r="F6" s="86">
        <v>0.27847222222222223</v>
      </c>
      <c r="G6" s="5">
        <f t="shared" si="0"/>
        <v>0.81111111111111101</v>
      </c>
      <c r="H6" s="5">
        <f t="shared" si="0"/>
        <v>0.27361111111111108</v>
      </c>
      <c r="I6" s="5">
        <f t="shared" si="0"/>
        <v>0.84791666666666676</v>
      </c>
      <c r="J6" s="5">
        <f t="shared" si="0"/>
        <v>0.23680555555555557</v>
      </c>
      <c r="K6" s="4">
        <f t="shared" si="1"/>
        <v>9.3333333333333321</v>
      </c>
      <c r="L6" s="4">
        <f t="shared" si="2"/>
        <v>4.6666666666666661</v>
      </c>
      <c r="M6" s="5">
        <f t="shared" si="7"/>
        <v>0.84791666666666676</v>
      </c>
      <c r="N6" s="5">
        <f t="shared" si="3"/>
        <v>4.2361111111111106E-2</v>
      </c>
      <c r="O6" t="s">
        <v>55</v>
      </c>
      <c r="P6" s="67"/>
      <c r="Q6" s="67" t="s">
        <v>53</v>
      </c>
      <c r="R6" s="1">
        <f t="shared" si="4"/>
        <v>1.0166666666666657</v>
      </c>
      <c r="S6" s="87">
        <f t="shared" si="5"/>
        <v>1</v>
      </c>
      <c r="T6" s="87">
        <f t="shared" si="6"/>
        <v>1</v>
      </c>
      <c r="U6" s="16"/>
      <c r="V6" s="68"/>
      <c r="W6" s="68"/>
    </row>
    <row r="7" spans="1:23">
      <c r="A7" s="85">
        <v>41382</v>
      </c>
      <c r="B7" s="1">
        <v>0.5</v>
      </c>
      <c r="C7" s="86">
        <v>0.8534722222222223</v>
      </c>
      <c r="D7" s="86">
        <v>0.31458333333333333</v>
      </c>
      <c r="E7" s="86">
        <v>0.89027777777777783</v>
      </c>
      <c r="F7" s="86">
        <v>0.27777777777777779</v>
      </c>
      <c r="G7" s="5">
        <f t="shared" si="0"/>
        <v>0.81180555555555556</v>
      </c>
      <c r="H7" s="5">
        <f t="shared" si="0"/>
        <v>0.27291666666666664</v>
      </c>
      <c r="I7" s="5">
        <f t="shared" si="0"/>
        <v>0.84861111111111109</v>
      </c>
      <c r="J7" s="5">
        <f t="shared" si="0"/>
        <v>0.23611111111111113</v>
      </c>
      <c r="K7" s="4">
        <f t="shared" si="1"/>
        <v>9.3000000000000007</v>
      </c>
      <c r="L7" s="4">
        <f t="shared" si="2"/>
        <v>4.6500000000000004</v>
      </c>
      <c r="M7" s="5">
        <f t="shared" si="7"/>
        <v>0.84861111111111109</v>
      </c>
      <c r="N7" s="5">
        <f t="shared" si="3"/>
        <v>4.2361111111111106E-2</v>
      </c>
      <c r="O7" t="s">
        <v>55</v>
      </c>
      <c r="P7" s="67"/>
      <c r="Q7" s="67" t="s">
        <v>53</v>
      </c>
      <c r="R7" s="1">
        <f t="shared" si="4"/>
        <v>1.0166666666666657</v>
      </c>
      <c r="S7" s="87">
        <f t="shared" si="5"/>
        <v>1</v>
      </c>
      <c r="T7" s="87">
        <f t="shared" si="6"/>
        <v>1</v>
      </c>
      <c r="U7" s="16"/>
      <c r="V7" s="68"/>
      <c r="W7" s="68"/>
    </row>
    <row r="8" spans="1:23">
      <c r="A8" s="85">
        <v>41383</v>
      </c>
      <c r="B8" s="1">
        <v>0.5</v>
      </c>
      <c r="C8" s="86">
        <v>0.85416666666666663</v>
      </c>
      <c r="D8" s="86">
        <v>0.31388888888888888</v>
      </c>
      <c r="E8" s="86">
        <v>0.89027777777777783</v>
      </c>
      <c r="F8" s="86">
        <v>0.27708333333333335</v>
      </c>
      <c r="G8" s="5">
        <f t="shared" si="0"/>
        <v>0.8125</v>
      </c>
      <c r="H8" s="5">
        <f t="shared" si="0"/>
        <v>0.2722222222222222</v>
      </c>
      <c r="I8" s="5">
        <f t="shared" si="0"/>
        <v>0.84861111111111109</v>
      </c>
      <c r="J8" s="5">
        <f t="shared" si="0"/>
        <v>0.23541666666666669</v>
      </c>
      <c r="K8" s="4">
        <f t="shared" si="1"/>
        <v>9.2833333333333332</v>
      </c>
      <c r="L8" s="4">
        <f t="shared" si="2"/>
        <v>4.6416666666666666</v>
      </c>
      <c r="M8" s="5">
        <f t="shared" si="7"/>
        <v>0.84861111111111109</v>
      </c>
      <c r="N8" s="5">
        <f t="shared" si="3"/>
        <v>4.1666666666666664E-2</v>
      </c>
      <c r="O8" t="s">
        <v>55</v>
      </c>
      <c r="P8" s="67"/>
      <c r="Q8" s="67" t="s">
        <v>53</v>
      </c>
      <c r="R8" s="1">
        <f t="shared" si="4"/>
        <v>1.0083333333333329</v>
      </c>
      <c r="S8" s="87">
        <f t="shared" si="5"/>
        <v>1</v>
      </c>
      <c r="T8" s="87">
        <f t="shared" si="6"/>
        <v>0</v>
      </c>
      <c r="U8" s="16"/>
      <c r="V8" s="68"/>
      <c r="W8" s="68"/>
    </row>
    <row r="9" spans="1:23">
      <c r="A9" s="85">
        <v>41385</v>
      </c>
      <c r="B9" s="1">
        <v>1</v>
      </c>
      <c r="C9" s="86">
        <v>0.85486111111111107</v>
      </c>
      <c r="D9" s="86">
        <v>0.3125</v>
      </c>
      <c r="E9" s="86">
        <v>0.89166666666666661</v>
      </c>
      <c r="F9" s="86">
        <v>0.27569444444444446</v>
      </c>
      <c r="G9" s="5">
        <f t="shared" si="0"/>
        <v>0.81319444444444444</v>
      </c>
      <c r="H9" s="5">
        <f t="shared" si="0"/>
        <v>0.27083333333333331</v>
      </c>
      <c r="I9" s="5">
        <f t="shared" si="0"/>
        <v>0.85</v>
      </c>
      <c r="J9" s="5">
        <f t="shared" si="0"/>
        <v>0.23402777777777781</v>
      </c>
      <c r="K9" s="4">
        <f t="shared" si="1"/>
        <v>9.2166666666666686</v>
      </c>
      <c r="L9" s="4">
        <f t="shared" si="2"/>
        <v>9.2166666666666686</v>
      </c>
      <c r="M9" s="5">
        <f t="shared" si="7"/>
        <v>0.85</v>
      </c>
      <c r="N9" s="5">
        <f t="shared" si="3"/>
        <v>0.23402777777777781</v>
      </c>
      <c r="O9" t="s">
        <v>55</v>
      </c>
      <c r="P9" s="67"/>
      <c r="Q9" s="67"/>
      <c r="R9" s="1">
        <f t="shared" si="4"/>
        <v>5.6166666666666671</v>
      </c>
      <c r="S9" s="87">
        <f t="shared" si="5"/>
        <v>5</v>
      </c>
      <c r="T9" s="87">
        <f t="shared" si="6"/>
        <v>37</v>
      </c>
      <c r="U9" s="16"/>
      <c r="V9" s="68"/>
      <c r="W9" s="68"/>
    </row>
    <row r="10" spans="1:23">
      <c r="A10" s="85">
        <v>41386</v>
      </c>
      <c r="B10" s="1">
        <v>1</v>
      </c>
      <c r="C10" s="86">
        <v>0.85486111111111107</v>
      </c>
      <c r="D10" s="86">
        <v>0.31180555555555556</v>
      </c>
      <c r="E10" s="86">
        <v>0.89166666666666661</v>
      </c>
      <c r="F10" s="86">
        <v>0.27430555555555552</v>
      </c>
      <c r="G10" s="5">
        <f t="shared" si="0"/>
        <v>0.81319444444444444</v>
      </c>
      <c r="H10" s="5">
        <f t="shared" si="0"/>
        <v>0.27013888888888887</v>
      </c>
      <c r="I10" s="5">
        <f t="shared" si="0"/>
        <v>0.85</v>
      </c>
      <c r="J10" s="5">
        <f t="shared" si="0"/>
        <v>0.23263888888888887</v>
      </c>
      <c r="K10" s="4">
        <f t="shared" si="1"/>
        <v>9.1833333333333336</v>
      </c>
      <c r="L10" s="4">
        <f t="shared" si="2"/>
        <v>9.1833333333333336</v>
      </c>
      <c r="M10" s="5">
        <f t="shared" si="7"/>
        <v>0.85</v>
      </c>
      <c r="N10" s="5">
        <f t="shared" si="3"/>
        <v>0.23263888888888887</v>
      </c>
      <c r="O10" t="s">
        <v>55</v>
      </c>
      <c r="P10" s="67"/>
      <c r="Q10" s="67"/>
      <c r="R10" s="1">
        <f t="shared" si="4"/>
        <v>5.5833333333333321</v>
      </c>
      <c r="S10" s="87">
        <f t="shared" si="5"/>
        <v>5</v>
      </c>
      <c r="T10" s="87">
        <f t="shared" si="6"/>
        <v>35</v>
      </c>
      <c r="U10" s="16"/>
      <c r="V10" s="68"/>
      <c r="W10" s="68"/>
    </row>
    <row r="11" spans="1:23" s="64" customFormat="1" ht="30">
      <c r="A11" s="88">
        <v>41387</v>
      </c>
      <c r="B11" s="89">
        <v>1</v>
      </c>
      <c r="C11" s="90">
        <v>0.85555555555555562</v>
      </c>
      <c r="D11" s="90">
        <v>0.31111111111111112</v>
      </c>
      <c r="E11" s="90">
        <v>0.89236111111111116</v>
      </c>
      <c r="F11" s="90">
        <v>0.27361111111111108</v>
      </c>
      <c r="G11" s="91">
        <f t="shared" si="0"/>
        <v>0.81388888888888899</v>
      </c>
      <c r="H11" s="91">
        <f t="shared" si="0"/>
        <v>0.26944444444444443</v>
      </c>
      <c r="I11" s="91">
        <f t="shared" si="0"/>
        <v>0.85069444444444453</v>
      </c>
      <c r="J11" s="91">
        <f t="shared" si="0"/>
        <v>0.23194444444444443</v>
      </c>
      <c r="K11" s="92">
        <f t="shared" si="1"/>
        <v>9.1499999999999986</v>
      </c>
      <c r="L11" s="92">
        <f t="shared" si="2"/>
        <v>9.1499999999999986</v>
      </c>
      <c r="M11" s="5">
        <f t="shared" si="7"/>
        <v>0.85069444444444453</v>
      </c>
      <c r="N11" s="91">
        <f t="shared" si="3"/>
        <v>0.23194444444444443</v>
      </c>
      <c r="O11" s="64" t="s">
        <v>56</v>
      </c>
      <c r="P11" s="93"/>
      <c r="Q11" s="93"/>
      <c r="R11" s="89">
        <f t="shared" si="4"/>
        <v>5.5666666666666664</v>
      </c>
      <c r="S11" s="94">
        <f t="shared" si="5"/>
        <v>5</v>
      </c>
      <c r="T11" s="94">
        <f t="shared" si="6"/>
        <v>34</v>
      </c>
      <c r="U11" s="95"/>
      <c r="V11" s="96"/>
      <c r="W11" s="96"/>
    </row>
    <row r="12" spans="1:23">
      <c r="A12" s="85">
        <v>41388</v>
      </c>
      <c r="B12" s="1">
        <v>1</v>
      </c>
      <c r="C12" s="86">
        <v>0.85555555555555562</v>
      </c>
      <c r="D12" s="86">
        <v>0.31041666666666667</v>
      </c>
      <c r="E12" s="86">
        <v>0.8930555555555556</v>
      </c>
      <c r="F12" s="86">
        <v>0.27291666666666664</v>
      </c>
      <c r="G12" s="5">
        <f t="shared" si="0"/>
        <v>0.81388888888888899</v>
      </c>
      <c r="H12" s="5">
        <f t="shared" si="0"/>
        <v>0.26874999999999999</v>
      </c>
      <c r="I12" s="5">
        <f t="shared" si="0"/>
        <v>0.85138888888888886</v>
      </c>
      <c r="J12" s="5">
        <f t="shared" si="0"/>
        <v>0.23124999999999998</v>
      </c>
      <c r="K12" s="4">
        <f t="shared" si="1"/>
        <v>9.1166666666666671</v>
      </c>
      <c r="L12" s="4">
        <f t="shared" si="2"/>
        <v>9.1166666666666671</v>
      </c>
      <c r="M12" s="5">
        <f t="shared" si="7"/>
        <v>0.85138888888888886</v>
      </c>
      <c r="N12" s="5">
        <f t="shared" si="3"/>
        <v>0.23124999999999998</v>
      </c>
      <c r="O12" t="s">
        <v>55</v>
      </c>
      <c r="P12" s="67"/>
      <c r="Q12" s="67"/>
      <c r="R12" s="1">
        <f t="shared" si="4"/>
        <v>5.5500000000000007</v>
      </c>
      <c r="S12" s="87">
        <f t="shared" si="5"/>
        <v>5</v>
      </c>
      <c r="T12" s="87">
        <f t="shared" si="6"/>
        <v>33</v>
      </c>
      <c r="U12" s="16"/>
      <c r="V12" s="68"/>
      <c r="W12" s="68"/>
    </row>
    <row r="13" spans="1:23">
      <c r="A13" s="85">
        <v>41389</v>
      </c>
      <c r="B13" s="1">
        <v>1</v>
      </c>
      <c r="C13" s="86">
        <v>0.85625000000000007</v>
      </c>
      <c r="D13" s="86">
        <v>0.30972222222222223</v>
      </c>
      <c r="E13" s="86">
        <v>0.89374999999999993</v>
      </c>
      <c r="F13" s="86">
        <v>0.2722222222222222</v>
      </c>
      <c r="G13" s="5">
        <f t="shared" si="0"/>
        <v>0.81458333333333333</v>
      </c>
      <c r="H13" s="5">
        <f t="shared" si="0"/>
        <v>0.26805555555555555</v>
      </c>
      <c r="I13" s="5">
        <f t="shared" si="0"/>
        <v>0.8520833333333333</v>
      </c>
      <c r="J13" s="5">
        <f t="shared" si="0"/>
        <v>0.23055555555555554</v>
      </c>
      <c r="K13" s="4">
        <f t="shared" si="1"/>
        <v>9.0833333333333339</v>
      </c>
      <c r="L13" s="4">
        <f t="shared" si="2"/>
        <v>9.0833333333333339</v>
      </c>
      <c r="M13" s="5">
        <f t="shared" si="7"/>
        <v>0.8520833333333333</v>
      </c>
      <c r="N13" s="5">
        <f t="shared" si="3"/>
        <v>0.23055555555555554</v>
      </c>
      <c r="O13" t="s">
        <v>55</v>
      </c>
      <c r="P13" s="67"/>
      <c r="Q13" s="67"/>
      <c r="R13" s="1">
        <f t="shared" si="4"/>
        <v>5.5333333333333314</v>
      </c>
      <c r="S13" s="87">
        <f t="shared" si="5"/>
        <v>5</v>
      </c>
      <c r="T13" s="87">
        <f t="shared" si="6"/>
        <v>32</v>
      </c>
      <c r="U13" s="16"/>
      <c r="V13" s="68"/>
      <c r="W13" s="68"/>
    </row>
    <row r="14" spans="1:23">
      <c r="A14" s="85">
        <v>41390</v>
      </c>
      <c r="B14" s="1">
        <v>1</v>
      </c>
      <c r="C14" s="86">
        <v>0.8569444444444444</v>
      </c>
      <c r="D14" s="86">
        <v>0.30902777777777779</v>
      </c>
      <c r="E14" s="86">
        <v>0.89374999999999993</v>
      </c>
      <c r="F14" s="86">
        <v>0.27152777777777776</v>
      </c>
      <c r="G14" s="5">
        <f t="shared" si="0"/>
        <v>0.81527777777777777</v>
      </c>
      <c r="H14" s="5">
        <f t="shared" si="0"/>
        <v>0.2673611111111111</v>
      </c>
      <c r="I14" s="5">
        <f t="shared" si="0"/>
        <v>0.8520833333333333</v>
      </c>
      <c r="J14" s="5">
        <f t="shared" si="0"/>
        <v>0.2298611111111111</v>
      </c>
      <c r="K14" s="4">
        <f t="shared" si="1"/>
        <v>9.0666666666666664</v>
      </c>
      <c r="L14" s="4">
        <f t="shared" si="2"/>
        <v>9.0666666666666664</v>
      </c>
      <c r="M14" s="5">
        <f t="shared" si="7"/>
        <v>0.8520833333333333</v>
      </c>
      <c r="N14" s="5">
        <f t="shared" si="3"/>
        <v>0.2298611111111111</v>
      </c>
      <c r="O14" t="s">
        <v>55</v>
      </c>
      <c r="P14" s="67"/>
      <c r="Q14" s="67"/>
      <c r="R14" s="1">
        <f t="shared" si="4"/>
        <v>5.5166666666666657</v>
      </c>
      <c r="S14" s="87">
        <f t="shared" si="5"/>
        <v>5</v>
      </c>
      <c r="T14" s="87">
        <f t="shared" si="6"/>
        <v>31</v>
      </c>
      <c r="U14" s="16"/>
      <c r="V14" s="68"/>
      <c r="W14" s="68"/>
    </row>
    <row r="15" spans="1:23">
      <c r="A15" s="85">
        <v>41391</v>
      </c>
      <c r="B15" s="1">
        <v>1</v>
      </c>
      <c r="C15" s="86">
        <v>0.8569444444444444</v>
      </c>
      <c r="D15" s="86">
        <v>0.30833333333333335</v>
      </c>
      <c r="E15" s="86">
        <v>0.89444444444444438</v>
      </c>
      <c r="F15" s="86">
        <v>0.27083333333333331</v>
      </c>
      <c r="G15" s="5">
        <f t="shared" si="0"/>
        <v>0.81527777777777777</v>
      </c>
      <c r="H15" s="5">
        <f t="shared" si="0"/>
        <v>0.26666666666666666</v>
      </c>
      <c r="I15" s="5">
        <f t="shared" si="0"/>
        <v>0.85277777777777775</v>
      </c>
      <c r="J15" s="5">
        <f t="shared" si="0"/>
        <v>0.22916666666666666</v>
      </c>
      <c r="K15" s="4">
        <f t="shared" si="1"/>
        <v>9.033333333333335</v>
      </c>
      <c r="L15" s="4">
        <f t="shared" si="2"/>
        <v>9.033333333333335</v>
      </c>
      <c r="M15" s="5">
        <f t="shared" si="7"/>
        <v>0.85277777777777775</v>
      </c>
      <c r="N15" s="5">
        <f t="shared" si="3"/>
        <v>0.22916666666666666</v>
      </c>
      <c r="O15" t="s">
        <v>57</v>
      </c>
      <c r="Q15" s="67"/>
      <c r="R15" s="1">
        <f t="shared" si="4"/>
        <v>5.5</v>
      </c>
      <c r="S15" s="87">
        <f t="shared" si="5"/>
        <v>5</v>
      </c>
      <c r="T15" s="87">
        <f t="shared" si="6"/>
        <v>30</v>
      </c>
    </row>
  </sheetData>
  <phoneticPr fontId="2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7" sqref="B17"/>
    </sheetView>
  </sheetViews>
  <sheetFormatPr baseColWidth="10" defaultRowHeight="15" x14ac:dyDescent="0"/>
  <cols>
    <col min="1" max="1" width="11.6640625" bestFit="1" customWidth="1"/>
    <col min="2" max="8" width="10.83203125" style="4"/>
  </cols>
  <sheetData>
    <row r="1" spans="1:11" ht="30">
      <c r="A1" s="10" t="s">
        <v>35</v>
      </c>
      <c r="B1" s="14" t="s">
        <v>36</v>
      </c>
      <c r="C1" s="14" t="s">
        <v>37</v>
      </c>
      <c r="D1" s="14" t="s">
        <v>38</v>
      </c>
      <c r="E1" s="14" t="s">
        <v>39</v>
      </c>
      <c r="F1" s="14" t="s">
        <v>40</v>
      </c>
      <c r="G1" s="14" t="s">
        <v>41</v>
      </c>
      <c r="H1" s="14" t="s">
        <v>42</v>
      </c>
      <c r="J1" s="14" t="s">
        <v>45</v>
      </c>
    </row>
    <row r="2" spans="1:11">
      <c r="A2" s="66">
        <v>41342</v>
      </c>
      <c r="B2" s="31">
        <f>-'2013-APRIL-13'!K26/3600</f>
        <v>0</v>
      </c>
      <c r="C2" s="31">
        <f>'2013-APRIL-13'!L26/3600</f>
        <v>0</v>
      </c>
      <c r="D2" s="31">
        <f>'2013-APRIL-13'!M26/3600</f>
        <v>0</v>
      </c>
      <c r="E2" s="31">
        <f>'2013-APRIL-13'!N26/3600</f>
        <v>0</v>
      </c>
      <c r="F2" s="31">
        <f>'2013-APRIL-13'!O26/3600</f>
        <v>0</v>
      </c>
      <c r="G2" s="31">
        <f>'2013-APRIL-13'!P26/3600</f>
        <v>0</v>
      </c>
      <c r="H2" s="31">
        <f>'2013-APRIL-13'!Q26/3600</f>
        <v>0</v>
      </c>
      <c r="I2" s="14"/>
      <c r="K2" s="14"/>
    </row>
    <row r="3" spans="1:11">
      <c r="A3" s="66">
        <v>41343</v>
      </c>
      <c r="B3" s="31">
        <f>-'2013-APRIL-13'!K27/3600</f>
        <v>0</v>
      </c>
      <c r="C3" s="31">
        <f>'2013-APRIL-13'!L27/3600</f>
        <v>0</v>
      </c>
      <c r="D3" s="31">
        <f>'2013-APRIL-13'!M27/3600</f>
        <v>0</v>
      </c>
      <c r="E3" s="31">
        <f>'2013-APRIL-13'!N27/3600</f>
        <v>0</v>
      </c>
      <c r="F3" s="31">
        <f>'2013-APRIL-13'!O27/3600</f>
        <v>0</v>
      </c>
      <c r="G3" s="31">
        <f>'2013-APRIL-13'!P27/3600</f>
        <v>0</v>
      </c>
      <c r="H3" s="31">
        <f>'2013-APRIL-13'!Q27/3600</f>
        <v>0</v>
      </c>
      <c r="I3" s="14"/>
      <c r="K3" s="14"/>
    </row>
    <row r="4" spans="1:11">
      <c r="A4" s="66">
        <v>41344</v>
      </c>
      <c r="B4" s="31">
        <f>-'2013-APRIL-13'!K28/3600</f>
        <v>0</v>
      </c>
      <c r="C4" s="31">
        <f>'2013-APRIL-13'!L28/3600</f>
        <v>0</v>
      </c>
      <c r="D4" s="31">
        <f>'2013-APRIL-13'!M28/3600</f>
        <v>0</v>
      </c>
      <c r="E4" s="31">
        <f>'2013-APRIL-13'!N28/3600</f>
        <v>0</v>
      </c>
      <c r="F4" s="31">
        <f>'2013-APRIL-13'!O28/3600</f>
        <v>0</v>
      </c>
      <c r="G4" s="31">
        <f>'2013-APRIL-13'!P28/3600</f>
        <v>0</v>
      </c>
      <c r="H4" s="31">
        <f>'2013-APRIL-13'!Q28/3600</f>
        <v>0</v>
      </c>
      <c r="I4" s="14"/>
      <c r="K4" s="14"/>
    </row>
    <row r="5" spans="1:11">
      <c r="A5" s="66">
        <v>41345</v>
      </c>
      <c r="B5" s="31">
        <f>-'2013-APRIL-13'!K29/3600</f>
        <v>0</v>
      </c>
      <c r="C5" s="31">
        <f>'2013-APRIL-13'!L29/3600</f>
        <v>0</v>
      </c>
      <c r="D5" s="31">
        <f>'2013-APRIL-13'!M29/3600</f>
        <v>0</v>
      </c>
      <c r="E5" s="31">
        <f>'2013-APRIL-13'!N29/3600</f>
        <v>0</v>
      </c>
      <c r="F5" s="31">
        <f>'2013-APRIL-13'!O29/3600</f>
        <v>0</v>
      </c>
      <c r="G5" s="31">
        <f>'2013-APRIL-13'!P29/3600</f>
        <v>0</v>
      </c>
      <c r="H5" s="31">
        <f>'2013-APRIL-13'!Q29/3600</f>
        <v>0</v>
      </c>
      <c r="I5" s="14"/>
      <c r="K5" s="14"/>
    </row>
    <row r="6" spans="1:11" ht="14" customHeight="1">
      <c r="A6" s="66">
        <v>41346</v>
      </c>
      <c r="B6" s="31">
        <f>-'2013-APRIL-13'!K30/3600</f>
        <v>0</v>
      </c>
      <c r="C6" s="31">
        <f>'2013-APRIL-13'!L30/3600</f>
        <v>0</v>
      </c>
      <c r="D6" s="31">
        <f>'2013-APRIL-13'!M30/3600</f>
        <v>0</v>
      </c>
      <c r="E6" s="31">
        <f>'2013-APRIL-13'!N30/3600</f>
        <v>0</v>
      </c>
      <c r="F6" s="31">
        <f>'2013-APRIL-13'!O30/3600</f>
        <v>0</v>
      </c>
      <c r="G6" s="31">
        <f>'2013-APRIL-13'!P30/3600</f>
        <v>0</v>
      </c>
      <c r="H6" s="31">
        <f>'2013-APRIL-13'!Q30/3600</f>
        <v>0</v>
      </c>
      <c r="I6" s="14"/>
      <c r="K6" s="14"/>
    </row>
    <row r="7" spans="1:11" ht="14" customHeight="1">
      <c r="A7" s="66">
        <v>41347</v>
      </c>
      <c r="B7" s="31">
        <f>-'2013-APRIL-13'!K31/3600</f>
        <v>0</v>
      </c>
      <c r="C7" s="31">
        <f>'2013-APRIL-13'!L31/3600</f>
        <v>0</v>
      </c>
      <c r="D7" s="31">
        <f>'2013-APRIL-13'!M31/3600</f>
        <v>0</v>
      </c>
      <c r="E7" s="31">
        <f>'2013-APRIL-13'!N31/3600</f>
        <v>0</v>
      </c>
      <c r="F7" s="31">
        <f>'2013-APRIL-13'!O31/3600</f>
        <v>0</v>
      </c>
      <c r="G7" s="31">
        <f>'2013-APRIL-13'!P31/3600</f>
        <v>0</v>
      </c>
      <c r="H7" s="31">
        <f>'2013-APRIL-13'!Q31/3600</f>
        <v>0</v>
      </c>
      <c r="I7" s="14"/>
      <c r="K7" s="14"/>
    </row>
    <row r="8" spans="1:11" ht="14" customHeight="1">
      <c r="A8" s="66">
        <v>41356</v>
      </c>
      <c r="B8" s="31">
        <f>-'2013-APRIL-13'!K32/3600</f>
        <v>0</v>
      </c>
      <c r="C8" s="31">
        <f>'2013-APRIL-13'!L32/3600</f>
        <v>0</v>
      </c>
      <c r="D8" s="31">
        <f>'2013-APRIL-13'!M32/3600</f>
        <v>0</v>
      </c>
      <c r="E8" s="31">
        <f>'2013-APRIL-13'!N32/3600</f>
        <v>0</v>
      </c>
      <c r="F8" s="31">
        <f>'2013-APRIL-13'!O32/3600</f>
        <v>0</v>
      </c>
      <c r="G8" s="31">
        <f>'2013-APRIL-13'!P32/3600</f>
        <v>0</v>
      </c>
      <c r="H8" s="31">
        <f>'2013-APRIL-13'!Q32/3600</f>
        <v>0</v>
      </c>
      <c r="I8" s="14"/>
      <c r="K8" s="14"/>
    </row>
    <row r="9" spans="1:11" ht="14" customHeight="1">
      <c r="A9" s="66">
        <v>41357</v>
      </c>
      <c r="B9" s="31">
        <f>-'2013-APRIL-13'!K33/3600</f>
        <v>0</v>
      </c>
      <c r="C9" s="31">
        <f>'2013-APRIL-13'!L33/3600</f>
        <v>0</v>
      </c>
      <c r="D9" s="31">
        <f>'2013-APRIL-13'!M33/3600</f>
        <v>0</v>
      </c>
      <c r="E9" s="31">
        <f>'2013-APRIL-13'!N33/3600</f>
        <v>0</v>
      </c>
      <c r="F9" s="31">
        <f>'2013-APRIL-13'!O33/3600</f>
        <v>0</v>
      </c>
      <c r="G9" s="31">
        <f>'2013-APRIL-13'!P33/3600</f>
        <v>0</v>
      </c>
      <c r="H9" s="31">
        <f>'2013-APRIL-13'!Q33/3600</f>
        <v>0</v>
      </c>
      <c r="I9" s="14"/>
      <c r="K9" s="14"/>
    </row>
    <row r="10" spans="1:11" ht="14" customHeight="1">
      <c r="A10" s="66">
        <v>41358</v>
      </c>
      <c r="B10" s="31">
        <f>-'2013-APRIL-13'!K34/3600</f>
        <v>0</v>
      </c>
      <c r="C10" s="31">
        <f>'2013-APRIL-13'!L34/3600</f>
        <v>0</v>
      </c>
      <c r="D10" s="31">
        <f>'2013-APRIL-13'!M34/3600</f>
        <v>0</v>
      </c>
      <c r="E10" s="31">
        <f>'2013-APRIL-13'!N34/3600</f>
        <v>0</v>
      </c>
      <c r="F10" s="31">
        <f>'2013-APRIL-13'!O34/3600</f>
        <v>0</v>
      </c>
      <c r="G10" s="31">
        <f>'2013-APRIL-13'!P34/3600</f>
        <v>0</v>
      </c>
      <c r="H10" s="31">
        <f>'2013-APRIL-13'!Q34/3600</f>
        <v>0</v>
      </c>
      <c r="I10" s="14"/>
      <c r="K10" s="14"/>
    </row>
    <row r="11" spans="1:11" ht="14" customHeight="1">
      <c r="A11" s="66">
        <v>41359</v>
      </c>
      <c r="B11" s="31">
        <f>-'2013-APRIL-13'!K35/3600</f>
        <v>0</v>
      </c>
      <c r="C11" s="31">
        <f>'2013-APRIL-13'!L35/3600</f>
        <v>0</v>
      </c>
      <c r="D11" s="31">
        <f>'2013-APRIL-13'!M35/3600</f>
        <v>0</v>
      </c>
      <c r="E11" s="31">
        <f>'2013-APRIL-13'!N35/3600</f>
        <v>0</v>
      </c>
      <c r="F11" s="31">
        <f>'2013-APRIL-13'!O35/3600</f>
        <v>0</v>
      </c>
      <c r="G11" s="31">
        <f>'2013-APRIL-13'!P35/3600</f>
        <v>0</v>
      </c>
      <c r="H11" s="31">
        <f>'2013-APRIL-13'!Q35/3600</f>
        <v>0</v>
      </c>
      <c r="I11" s="14"/>
      <c r="K11" s="14"/>
    </row>
    <row r="12" spans="1:11" ht="14" customHeight="1">
      <c r="A12" s="66">
        <v>41360</v>
      </c>
      <c r="B12" s="31">
        <f>-'2013-APRIL-13'!K36/3600</f>
        <v>0</v>
      </c>
      <c r="C12" s="31">
        <f>'2013-APRIL-13'!L36/3600</f>
        <v>0</v>
      </c>
      <c r="D12" s="31">
        <f>'2013-APRIL-13'!M36/3600</f>
        <v>0</v>
      </c>
      <c r="E12" s="31">
        <f>'2013-APRIL-13'!N36/3600</f>
        <v>0</v>
      </c>
      <c r="F12" s="31">
        <f>'2013-APRIL-13'!O36/3600</f>
        <v>0</v>
      </c>
      <c r="G12" s="31">
        <f>'2013-APRIL-13'!P36/3600</f>
        <v>0</v>
      </c>
      <c r="H12" s="31">
        <f>'2013-APRIL-13'!Q36/3600</f>
        <v>0</v>
      </c>
      <c r="I12" s="14"/>
      <c r="K12" s="14"/>
    </row>
    <row r="13" spans="1:11" s="23" customFormat="1">
      <c r="A13" s="66">
        <v>41361</v>
      </c>
      <c r="B13" s="31">
        <f>-'2013-APRIL-13'!K37/3600</f>
        <v>0</v>
      </c>
      <c r="C13" s="31">
        <f>'2013-APRIL-13'!L37/3600</f>
        <v>0</v>
      </c>
      <c r="D13" s="31">
        <f>'2013-APRIL-13'!M37/3600</f>
        <v>0</v>
      </c>
      <c r="E13" s="31">
        <f>'2013-APRIL-13'!N37/3600</f>
        <v>0</v>
      </c>
      <c r="F13" s="31">
        <f>'2013-APRIL-13'!O37/3600</f>
        <v>0</v>
      </c>
      <c r="G13" s="31">
        <f>'2013-APRIL-13'!P37/3600</f>
        <v>0</v>
      </c>
      <c r="H13" s="31">
        <f>'2013-APRIL-13'!Q37/3600</f>
        <v>0</v>
      </c>
      <c r="K13" s="32"/>
    </row>
    <row r="14" spans="1:11" s="23" customFormat="1">
      <c r="A14" s="66">
        <v>41362</v>
      </c>
      <c r="B14" s="31">
        <f>-'2013-APRIL-13'!K38/3600</f>
        <v>0</v>
      </c>
      <c r="C14" s="31">
        <f>'2013-APRIL-13'!L38/3600</f>
        <v>0</v>
      </c>
      <c r="D14" s="31">
        <f>'2013-APRIL-13'!M38/3600</f>
        <v>0</v>
      </c>
      <c r="E14" s="31">
        <f>'2013-APRIL-13'!N38/3600</f>
        <v>0</v>
      </c>
      <c r="F14" s="31">
        <f>'2013-APRIL-13'!O38/3600</f>
        <v>0</v>
      </c>
      <c r="G14" s="31">
        <f>'2013-APRIL-13'!P38/3600</f>
        <v>0</v>
      </c>
      <c r="H14" s="31">
        <f>'2013-APRIL-13'!Q38/3600</f>
        <v>0</v>
      </c>
      <c r="K14" s="32">
        <f>SUM(B14:H14)</f>
        <v>0</v>
      </c>
    </row>
    <row r="15" spans="1:11" s="23" customFormat="1">
      <c r="A15" s="69">
        <v>41363</v>
      </c>
      <c r="B15" s="31">
        <f>-'2013-APRIL-13'!K39/3600</f>
        <v>0</v>
      </c>
      <c r="C15" s="31">
        <f>'2013-APRIL-13'!L39/3600</f>
        <v>0</v>
      </c>
      <c r="D15" s="31">
        <f>'2013-APRIL-13'!M39/3600</f>
        <v>0</v>
      </c>
      <c r="E15" s="31">
        <f>'2013-APRIL-13'!N39/3600</f>
        <v>0</v>
      </c>
      <c r="F15" s="31">
        <f>'2013-APRIL-13'!O39/3600</f>
        <v>0</v>
      </c>
      <c r="G15" s="31">
        <f>'2013-APRIL-13'!P39/3600</f>
        <v>0</v>
      </c>
      <c r="H15" s="31">
        <f>'2013-APRIL-13'!Q39/3600</f>
        <v>0</v>
      </c>
      <c r="K15" s="32">
        <f>SUM(B15:H15)</f>
        <v>0</v>
      </c>
    </row>
    <row r="16" spans="1:11">
      <c r="A16" s="10"/>
      <c r="H16"/>
      <c r="J16" s="1"/>
    </row>
    <row r="17" spans="1:10" ht="30">
      <c r="A17" s="10" t="s">
        <v>44</v>
      </c>
      <c r="B17" s="4" t="e">
        <f>SUM(#REF!)</f>
        <v>#REF!</v>
      </c>
      <c r="C17" s="4">
        <f t="shared" ref="C17:H17" si="0">SUM(B13:B15)</f>
        <v>0</v>
      </c>
      <c r="D17" s="4">
        <f t="shared" si="0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J17" s="1">
        <f>SUM(J13:J15)</f>
        <v>0</v>
      </c>
    </row>
    <row r="23" spans="1:10">
      <c r="B23"/>
      <c r="C23"/>
      <c r="D23" s="15"/>
      <c r="E23"/>
      <c r="F23"/>
      <c r="G23"/>
      <c r="H2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cols>
    <col min="1" max="1" width="10.83203125" style="23"/>
    <col min="2" max="2" width="21.6640625" style="30" customWidth="1"/>
    <col min="3" max="3" width="13" style="58" customWidth="1"/>
    <col min="4" max="4" width="11.83203125" style="53" customWidth="1"/>
    <col min="5" max="6" width="10.83203125" style="20"/>
    <col min="7" max="7" width="10.83203125" style="21"/>
    <col min="8" max="8" width="11.33203125" style="21" bestFit="1" customWidth="1"/>
    <col min="9" max="9" width="10.83203125" style="20"/>
    <col min="10" max="10" width="10.83203125" style="23"/>
    <col min="11" max="17" width="10.83203125" style="21"/>
    <col min="18" max="18" width="11.83203125" style="21" bestFit="1" customWidth="1"/>
    <col min="19" max="19" width="10.83203125" style="21"/>
    <col min="20" max="20" width="11.1640625" style="21" bestFit="1" customWidth="1"/>
    <col min="21" max="16384" width="10.83203125" style="23"/>
  </cols>
  <sheetData>
    <row r="1" spans="1:20" s="18" customFormat="1">
      <c r="A1" s="18" t="s">
        <v>43</v>
      </c>
      <c r="B1" s="18" t="s">
        <v>7</v>
      </c>
      <c r="C1" s="36" t="s">
        <v>13</v>
      </c>
      <c r="D1" s="36" t="s">
        <v>14</v>
      </c>
      <c r="E1" s="28" t="s">
        <v>4</v>
      </c>
      <c r="F1" s="28" t="s">
        <v>5</v>
      </c>
      <c r="G1" s="29" t="s">
        <v>6</v>
      </c>
      <c r="H1" s="29" t="s">
        <v>12</v>
      </c>
      <c r="I1" s="28" t="s">
        <v>8</v>
      </c>
      <c r="J1" s="18" t="s">
        <v>47</v>
      </c>
      <c r="K1" s="29" t="s">
        <v>15</v>
      </c>
      <c r="L1" s="29" t="s">
        <v>16</v>
      </c>
      <c r="M1" s="29" t="s">
        <v>17</v>
      </c>
      <c r="N1" s="29" t="s">
        <v>18</v>
      </c>
      <c r="O1" s="29" t="s">
        <v>19</v>
      </c>
      <c r="P1" s="29" t="s">
        <v>20</v>
      </c>
      <c r="Q1" s="29" t="s">
        <v>21</v>
      </c>
      <c r="R1" s="29"/>
      <c r="S1" s="29"/>
      <c r="T1" s="29"/>
    </row>
    <row r="2" spans="1:20">
      <c r="B2" s="43"/>
      <c r="C2" s="41"/>
      <c r="D2" s="42"/>
      <c r="E2" s="20">
        <f>'Summary APRIL 2013'!M2</f>
        <v>0.84583333333333333</v>
      </c>
      <c r="F2" s="20">
        <f>TIME(S2,T2,0)</f>
        <v>0.86041666666666661</v>
      </c>
      <c r="G2" s="21">
        <v>1200</v>
      </c>
      <c r="H2" s="21">
        <v>60</v>
      </c>
      <c r="I2" s="20">
        <f t="shared" ref="I2:I5" si="0">TIME(HOUR(E2),MINUTE(E2)+G2/120,0)</f>
        <v>0.85277777777777775</v>
      </c>
      <c r="J2" s="65"/>
      <c r="K2" s="21">
        <f>IF(MID(A2,1,2)="RM",G2+H2,0)</f>
        <v>0</v>
      </c>
      <c r="L2" s="21">
        <f>IF(MID(A2,1,2)="MP",0,IF(MID(A2,1,1)="M",G2+H2,0))</f>
        <v>0</v>
      </c>
      <c r="M2" s="21">
        <f>IF(MID(A2,1,2)="KP",G2+H2,0)</f>
        <v>0</v>
      </c>
      <c r="N2" s="21">
        <f>IF(MID(A2,1,2)="MP",G2+H2,0)</f>
        <v>0</v>
      </c>
      <c r="O2" s="21">
        <f>IF(MID(A2,1,2)="OC",G2+H2,0)</f>
        <v>0</v>
      </c>
      <c r="P2" s="21">
        <f>IF(MID(A2,1,2)="AS",G2+H2,0)</f>
        <v>0</v>
      </c>
      <c r="Q2" s="21">
        <f>IF(MID(A2,1,2)="IP",G2+H2,0)</f>
        <v>0</v>
      </c>
      <c r="R2" s="21">
        <f t="shared" ref="R2:R35" si="1">HOUR(E2)+(MINUTE(E2)+(G2+H2)/60)/60</f>
        <v>20.65</v>
      </c>
      <c r="S2" s="21">
        <f t="shared" ref="S2:S5" si="2">INT(R2)</f>
        <v>20</v>
      </c>
      <c r="T2" s="21">
        <f t="shared" ref="T2" si="3">ROUND(((R2-S2)*60),0)</f>
        <v>39</v>
      </c>
    </row>
    <row r="3" spans="1:20">
      <c r="B3" s="43"/>
      <c r="C3" s="41"/>
      <c r="D3" s="42"/>
      <c r="E3" s="20">
        <f>F2</f>
        <v>0.86041666666666661</v>
      </c>
      <c r="F3" s="20">
        <f>TIME(S3,T3,0)</f>
        <v>0.87777777777777777</v>
      </c>
      <c r="G3" s="21">
        <v>1200</v>
      </c>
      <c r="H3" s="21">
        <v>300</v>
      </c>
      <c r="I3" s="20">
        <f t="shared" si="0"/>
        <v>0.86736111111111114</v>
      </c>
      <c r="J3" s="65"/>
      <c r="K3" s="21">
        <f t="shared" ref="K3:K35" si="4">IF(MID(A3,1,2)="RM",G3+H3,0)</f>
        <v>0</v>
      </c>
      <c r="L3" s="21">
        <f t="shared" ref="L3:L35" si="5">IF(MID(A3,1,2)="MP",0,IF(MID(A3,1,1)="M",G3+H3,0))</f>
        <v>0</v>
      </c>
      <c r="M3" s="21">
        <f t="shared" ref="M3:M35" si="6">IF(MID(A3,1,2)="KP",G3+H3,0)</f>
        <v>0</v>
      </c>
      <c r="N3" s="21">
        <f t="shared" ref="N3:N35" si="7">IF(MID(A3,1,2)="MP",G3+H3,0)</f>
        <v>0</v>
      </c>
      <c r="O3" s="21">
        <f t="shared" ref="O3:O35" si="8">IF(MID(A3,1,2)="OC",G3+H3,0)</f>
        <v>0</v>
      </c>
      <c r="P3" s="21">
        <f t="shared" ref="P3:P35" si="9">IF(MID(A3,1,2)="AS",G3+H3,0)</f>
        <v>0</v>
      </c>
      <c r="Q3" s="21">
        <f t="shared" ref="Q3:Q35" si="10">IF(MID(A3,1,2)="IP",G3+H3,0)</f>
        <v>0</v>
      </c>
      <c r="R3" s="21">
        <f t="shared" si="1"/>
        <v>21.066666666666666</v>
      </c>
      <c r="S3" s="21">
        <f t="shared" si="2"/>
        <v>21</v>
      </c>
      <c r="T3" s="21">
        <f t="shared" ref="T3:T5" si="11">ROUND(((R3-S3)*60),0)</f>
        <v>4</v>
      </c>
    </row>
    <row r="4" spans="1:20">
      <c r="C4" s="41"/>
      <c r="D4" s="54"/>
      <c r="E4" s="20">
        <f t="shared" ref="E4" si="12">F3</f>
        <v>0.87777777777777777</v>
      </c>
      <c r="F4" s="20">
        <f>TIME(S4,T4,0)</f>
        <v>0.89166666666666661</v>
      </c>
      <c r="G4" s="21">
        <v>900</v>
      </c>
      <c r="H4" s="21">
        <v>300</v>
      </c>
      <c r="I4" s="20">
        <f t="shared" si="0"/>
        <v>0.88263888888888886</v>
      </c>
      <c r="K4" s="21">
        <f t="shared" si="4"/>
        <v>0</v>
      </c>
      <c r="L4" s="21">
        <f t="shared" si="5"/>
        <v>0</v>
      </c>
      <c r="M4" s="21">
        <f t="shared" si="6"/>
        <v>0</v>
      </c>
      <c r="N4" s="21">
        <f t="shared" si="7"/>
        <v>0</v>
      </c>
      <c r="O4" s="21">
        <f t="shared" si="8"/>
        <v>0</v>
      </c>
      <c r="P4" s="21">
        <f t="shared" si="9"/>
        <v>0</v>
      </c>
      <c r="Q4" s="21">
        <f t="shared" si="10"/>
        <v>0</v>
      </c>
      <c r="R4" s="21">
        <f t="shared" si="1"/>
        <v>21.4</v>
      </c>
      <c r="S4" s="21">
        <f t="shared" si="2"/>
        <v>21</v>
      </c>
      <c r="T4" s="21">
        <f t="shared" si="11"/>
        <v>24</v>
      </c>
    </row>
    <row r="5" spans="1:20">
      <c r="B5" s="43"/>
      <c r="C5" s="47"/>
      <c r="D5" s="48"/>
      <c r="E5" s="20">
        <f>F4</f>
        <v>0.89166666666666661</v>
      </c>
      <c r="F5" s="20">
        <f>TIME(S5,T5,0)</f>
        <v>0.90555555555555556</v>
      </c>
      <c r="G5" s="21">
        <v>900</v>
      </c>
      <c r="H5" s="21">
        <v>300</v>
      </c>
      <c r="I5" s="20">
        <f t="shared" si="0"/>
        <v>0.8965277777777777</v>
      </c>
      <c r="K5" s="21">
        <f t="shared" si="4"/>
        <v>0</v>
      </c>
      <c r="L5" s="21">
        <f t="shared" si="5"/>
        <v>0</v>
      </c>
      <c r="M5" s="21">
        <f t="shared" si="6"/>
        <v>0</v>
      </c>
      <c r="N5" s="21">
        <f t="shared" si="7"/>
        <v>0</v>
      </c>
      <c r="O5" s="21">
        <f t="shared" si="8"/>
        <v>0</v>
      </c>
      <c r="P5" s="21">
        <f t="shared" si="9"/>
        <v>0</v>
      </c>
      <c r="Q5" s="21">
        <f t="shared" si="10"/>
        <v>0</v>
      </c>
      <c r="R5" s="21">
        <f t="shared" si="1"/>
        <v>21.733333333333334</v>
      </c>
      <c r="S5" s="21">
        <f t="shared" si="2"/>
        <v>21</v>
      </c>
      <c r="T5" s="21">
        <f t="shared" si="11"/>
        <v>44</v>
      </c>
    </row>
    <row r="6" spans="1:20">
      <c r="B6" s="43"/>
      <c r="C6" s="41"/>
      <c r="D6" s="42"/>
      <c r="E6" s="20">
        <f t="shared" ref="E6:E35" si="13">F5</f>
        <v>0.90555555555555556</v>
      </c>
      <c r="F6" s="20">
        <f t="shared" ref="F6:F28" si="14">TIME(S6,T6,0)</f>
        <v>0.9159722222222223</v>
      </c>
      <c r="G6" s="21">
        <v>600</v>
      </c>
      <c r="H6" s="21">
        <v>300</v>
      </c>
      <c r="I6" s="20">
        <f t="shared" ref="I6:I28" si="15">TIME(HOUR(E6),MINUTE(E6)+G6/120,0)</f>
        <v>0.90902777777777777</v>
      </c>
      <c r="K6" s="21">
        <f t="shared" si="4"/>
        <v>0</v>
      </c>
      <c r="L6" s="21">
        <f t="shared" si="5"/>
        <v>0</v>
      </c>
      <c r="M6" s="21">
        <f t="shared" si="6"/>
        <v>0</v>
      </c>
      <c r="N6" s="21">
        <f t="shared" si="7"/>
        <v>0</v>
      </c>
      <c r="O6" s="21">
        <f t="shared" si="8"/>
        <v>0</v>
      </c>
      <c r="P6" s="21">
        <f t="shared" si="9"/>
        <v>0</v>
      </c>
      <c r="Q6" s="21">
        <f t="shared" si="10"/>
        <v>0</v>
      </c>
      <c r="R6" s="21">
        <f t="shared" si="1"/>
        <v>21.983333333333334</v>
      </c>
      <c r="S6" s="21">
        <f t="shared" ref="S6:S28" si="16">INT(R6)</f>
        <v>21</v>
      </c>
      <c r="T6" s="21">
        <f t="shared" ref="T6:T28" si="17">ROUND(((R6-S6)*60),0)</f>
        <v>59</v>
      </c>
    </row>
    <row r="7" spans="1:20">
      <c r="C7" s="41"/>
      <c r="D7" s="43"/>
      <c r="E7" s="20">
        <f t="shared" si="13"/>
        <v>0.9159722222222223</v>
      </c>
      <c r="F7" s="20">
        <f t="shared" si="14"/>
        <v>0.92986111111111114</v>
      </c>
      <c r="G7" s="21">
        <v>900</v>
      </c>
      <c r="H7" s="21">
        <v>300</v>
      </c>
      <c r="I7" s="20">
        <f t="shared" si="15"/>
        <v>0.92083333333333339</v>
      </c>
      <c r="K7" s="21">
        <f t="shared" si="4"/>
        <v>0</v>
      </c>
      <c r="L7" s="21">
        <f t="shared" si="5"/>
        <v>0</v>
      </c>
      <c r="M7" s="21">
        <f t="shared" si="6"/>
        <v>0</v>
      </c>
      <c r="N7" s="21">
        <f t="shared" si="7"/>
        <v>0</v>
      </c>
      <c r="O7" s="21">
        <f t="shared" si="8"/>
        <v>0</v>
      </c>
      <c r="P7" s="21">
        <f t="shared" si="9"/>
        <v>0</v>
      </c>
      <c r="Q7" s="21">
        <f t="shared" si="10"/>
        <v>0</v>
      </c>
      <c r="R7" s="21">
        <f t="shared" si="1"/>
        <v>22.316666666666666</v>
      </c>
      <c r="S7" s="21">
        <f t="shared" si="16"/>
        <v>22</v>
      </c>
      <c r="T7" s="21">
        <f t="shared" si="17"/>
        <v>19</v>
      </c>
    </row>
    <row r="8" spans="1:20">
      <c r="C8" s="41"/>
      <c r="D8" s="54"/>
      <c r="E8" s="20">
        <f t="shared" si="13"/>
        <v>0.92986111111111114</v>
      </c>
      <c r="F8" s="20">
        <f t="shared" si="14"/>
        <v>0.94374999999999998</v>
      </c>
      <c r="G8" s="21">
        <v>900</v>
      </c>
      <c r="H8" s="21">
        <v>300</v>
      </c>
      <c r="I8" s="20">
        <f t="shared" si="15"/>
        <v>0.93472222222222223</v>
      </c>
      <c r="K8" s="21">
        <f t="shared" si="4"/>
        <v>0</v>
      </c>
      <c r="L8" s="21">
        <f t="shared" si="5"/>
        <v>0</v>
      </c>
      <c r="M8" s="21">
        <f t="shared" si="6"/>
        <v>0</v>
      </c>
      <c r="N8" s="21">
        <f t="shared" si="7"/>
        <v>0</v>
      </c>
      <c r="O8" s="21">
        <f t="shared" si="8"/>
        <v>0</v>
      </c>
      <c r="P8" s="21">
        <f t="shared" si="9"/>
        <v>0</v>
      </c>
      <c r="Q8" s="21">
        <f t="shared" si="10"/>
        <v>0</v>
      </c>
      <c r="R8" s="21">
        <f t="shared" si="1"/>
        <v>22.65</v>
      </c>
      <c r="S8" s="21">
        <f t="shared" si="16"/>
        <v>22</v>
      </c>
      <c r="T8" s="21">
        <f t="shared" si="17"/>
        <v>39</v>
      </c>
    </row>
    <row r="9" spans="1:20">
      <c r="B9" s="43"/>
      <c r="C9" s="41"/>
      <c r="D9" s="42"/>
      <c r="E9" s="20">
        <f t="shared" si="13"/>
        <v>0.94374999999999998</v>
      </c>
      <c r="F9" s="20">
        <f t="shared" si="14"/>
        <v>0.95833333333333337</v>
      </c>
      <c r="G9" s="21">
        <v>1200</v>
      </c>
      <c r="H9" s="21">
        <v>60</v>
      </c>
      <c r="I9" s="20">
        <f t="shared" si="15"/>
        <v>0.9506944444444444</v>
      </c>
      <c r="K9" s="21">
        <f t="shared" si="4"/>
        <v>0</v>
      </c>
      <c r="L9" s="21">
        <f t="shared" si="5"/>
        <v>0</v>
      </c>
      <c r="M9" s="21">
        <f t="shared" si="6"/>
        <v>0</v>
      </c>
      <c r="N9" s="21">
        <f t="shared" si="7"/>
        <v>0</v>
      </c>
      <c r="O9" s="21">
        <f t="shared" si="8"/>
        <v>0</v>
      </c>
      <c r="P9" s="21">
        <f t="shared" si="9"/>
        <v>0</v>
      </c>
      <c r="Q9" s="21">
        <f t="shared" si="10"/>
        <v>0</v>
      </c>
      <c r="R9" s="21">
        <f t="shared" si="1"/>
        <v>23</v>
      </c>
      <c r="S9" s="21">
        <f t="shared" si="16"/>
        <v>23</v>
      </c>
      <c r="T9" s="21">
        <f t="shared" si="17"/>
        <v>0</v>
      </c>
    </row>
    <row r="10" spans="1:20">
      <c r="B10" s="43"/>
      <c r="C10" s="41"/>
      <c r="D10" s="42"/>
      <c r="E10" s="20">
        <f t="shared" si="13"/>
        <v>0.95833333333333337</v>
      </c>
      <c r="F10" s="20">
        <f t="shared" si="14"/>
        <v>0.97291666666666676</v>
      </c>
      <c r="G10" s="21">
        <v>1200</v>
      </c>
      <c r="H10" s="21">
        <v>60</v>
      </c>
      <c r="I10" s="20">
        <f t="shared" si="15"/>
        <v>0.96527777777777779</v>
      </c>
      <c r="K10" s="21">
        <f t="shared" si="4"/>
        <v>0</v>
      </c>
      <c r="L10" s="21">
        <f t="shared" si="5"/>
        <v>0</v>
      </c>
      <c r="M10" s="21">
        <f t="shared" si="6"/>
        <v>0</v>
      </c>
      <c r="N10" s="21">
        <f t="shared" si="7"/>
        <v>0</v>
      </c>
      <c r="O10" s="21">
        <f t="shared" si="8"/>
        <v>0</v>
      </c>
      <c r="P10" s="21">
        <f t="shared" si="9"/>
        <v>0</v>
      </c>
      <c r="Q10" s="21">
        <f t="shared" si="10"/>
        <v>0</v>
      </c>
      <c r="R10" s="21">
        <f t="shared" si="1"/>
        <v>23.35</v>
      </c>
      <c r="S10" s="21">
        <f t="shared" si="16"/>
        <v>23</v>
      </c>
      <c r="T10" s="21">
        <f t="shared" si="17"/>
        <v>21</v>
      </c>
    </row>
    <row r="11" spans="1:20">
      <c r="B11" s="43"/>
      <c r="C11" s="41"/>
      <c r="D11" s="42"/>
      <c r="E11" s="20">
        <f t="shared" si="13"/>
        <v>0.97291666666666676</v>
      </c>
      <c r="F11" s="20">
        <f t="shared" si="14"/>
        <v>0.98749999999999993</v>
      </c>
      <c r="G11" s="21">
        <v>1200</v>
      </c>
      <c r="H11" s="21">
        <v>60</v>
      </c>
      <c r="I11" s="20">
        <f t="shared" si="15"/>
        <v>0.97986111111111107</v>
      </c>
      <c r="K11" s="21">
        <f t="shared" si="4"/>
        <v>0</v>
      </c>
      <c r="L11" s="21">
        <f t="shared" si="5"/>
        <v>0</v>
      </c>
      <c r="M11" s="21">
        <f t="shared" si="6"/>
        <v>0</v>
      </c>
      <c r="N11" s="21">
        <f t="shared" si="7"/>
        <v>0</v>
      </c>
      <c r="O11" s="21">
        <f t="shared" si="8"/>
        <v>0</v>
      </c>
      <c r="P11" s="21">
        <f t="shared" si="9"/>
        <v>0</v>
      </c>
      <c r="Q11" s="21">
        <f t="shared" si="10"/>
        <v>0</v>
      </c>
      <c r="R11" s="21">
        <f t="shared" si="1"/>
        <v>23.7</v>
      </c>
      <c r="S11" s="21">
        <f t="shared" si="16"/>
        <v>23</v>
      </c>
      <c r="T11" s="21">
        <f t="shared" si="17"/>
        <v>42</v>
      </c>
    </row>
    <row r="12" spans="1:20">
      <c r="B12" s="43"/>
      <c r="C12" s="41"/>
      <c r="D12" s="42"/>
      <c r="E12" s="20">
        <f t="shared" si="13"/>
        <v>0.98749999999999993</v>
      </c>
      <c r="F12" s="20">
        <f t="shared" si="14"/>
        <v>4.8611111111112049E-3</v>
      </c>
      <c r="G12" s="21">
        <v>1200</v>
      </c>
      <c r="H12" s="21">
        <v>300</v>
      </c>
      <c r="I12" s="20">
        <f t="shared" si="15"/>
        <v>0.99444444444444446</v>
      </c>
      <c r="K12" s="21">
        <f t="shared" si="4"/>
        <v>0</v>
      </c>
      <c r="L12" s="21">
        <f t="shared" si="5"/>
        <v>0</v>
      </c>
      <c r="M12" s="21">
        <f t="shared" si="6"/>
        <v>0</v>
      </c>
      <c r="N12" s="21">
        <f t="shared" si="7"/>
        <v>0</v>
      </c>
      <c r="O12" s="21">
        <f t="shared" si="8"/>
        <v>0</v>
      </c>
      <c r="P12" s="21">
        <f t="shared" si="9"/>
        <v>0</v>
      </c>
      <c r="Q12" s="21">
        <f t="shared" si="10"/>
        <v>0</v>
      </c>
      <c r="R12" s="21">
        <f t="shared" si="1"/>
        <v>24.116666666666667</v>
      </c>
      <c r="S12" s="21">
        <f t="shared" si="16"/>
        <v>24</v>
      </c>
      <c r="T12" s="21">
        <f t="shared" si="17"/>
        <v>7</v>
      </c>
    </row>
    <row r="13" spans="1:20">
      <c r="C13" s="41"/>
      <c r="D13" s="43"/>
      <c r="E13" s="20">
        <f t="shared" si="13"/>
        <v>4.8611111111112049E-3</v>
      </c>
      <c r="F13" s="20">
        <f t="shared" si="14"/>
        <v>1.8749999999999999E-2</v>
      </c>
      <c r="G13" s="21">
        <v>900</v>
      </c>
      <c r="H13" s="21">
        <v>300</v>
      </c>
      <c r="I13" s="20">
        <f t="shared" si="15"/>
        <v>9.7222222222222224E-3</v>
      </c>
      <c r="K13" s="21">
        <f t="shared" si="4"/>
        <v>0</v>
      </c>
      <c r="L13" s="21">
        <f t="shared" si="5"/>
        <v>0</v>
      </c>
      <c r="M13" s="21">
        <f t="shared" si="6"/>
        <v>0</v>
      </c>
      <c r="N13" s="21">
        <f t="shared" si="7"/>
        <v>0</v>
      </c>
      <c r="O13" s="21">
        <f t="shared" si="8"/>
        <v>0</v>
      </c>
      <c r="P13" s="21">
        <f t="shared" si="9"/>
        <v>0</v>
      </c>
      <c r="Q13" s="21">
        <f t="shared" si="10"/>
        <v>0</v>
      </c>
      <c r="R13" s="21">
        <f t="shared" si="1"/>
        <v>0.45</v>
      </c>
      <c r="S13" s="21">
        <f t="shared" si="16"/>
        <v>0</v>
      </c>
      <c r="T13" s="21">
        <f t="shared" si="17"/>
        <v>27</v>
      </c>
    </row>
    <row r="14" spans="1:20">
      <c r="B14" s="43"/>
      <c r="C14" s="41"/>
      <c r="D14" s="42"/>
      <c r="E14" s="20">
        <f t="shared" si="13"/>
        <v>1.8749999999999999E-2</v>
      </c>
      <c r="F14" s="20">
        <f t="shared" si="14"/>
        <v>3.3333333333333333E-2</v>
      </c>
      <c r="G14" s="21">
        <v>1200</v>
      </c>
      <c r="H14" s="21">
        <v>60</v>
      </c>
      <c r="I14" s="20">
        <f t="shared" si="15"/>
        <v>2.5694444444444447E-2</v>
      </c>
      <c r="K14" s="21">
        <f t="shared" si="4"/>
        <v>0</v>
      </c>
      <c r="L14" s="21">
        <f t="shared" si="5"/>
        <v>0</v>
      </c>
      <c r="M14" s="21">
        <f t="shared" si="6"/>
        <v>0</v>
      </c>
      <c r="N14" s="21">
        <f t="shared" si="7"/>
        <v>0</v>
      </c>
      <c r="O14" s="21">
        <f t="shared" si="8"/>
        <v>0</v>
      </c>
      <c r="P14" s="21">
        <f t="shared" si="9"/>
        <v>0</v>
      </c>
      <c r="Q14" s="21">
        <f t="shared" si="10"/>
        <v>0</v>
      </c>
      <c r="R14" s="21">
        <f t="shared" si="1"/>
        <v>0.8</v>
      </c>
      <c r="S14" s="21">
        <f t="shared" si="16"/>
        <v>0</v>
      </c>
      <c r="T14" s="21">
        <f t="shared" si="17"/>
        <v>48</v>
      </c>
    </row>
    <row r="15" spans="1:20">
      <c r="B15" s="43"/>
      <c r="C15" s="41"/>
      <c r="D15" s="42"/>
      <c r="E15" s="20">
        <f t="shared" si="13"/>
        <v>3.3333333333333333E-2</v>
      </c>
      <c r="F15" s="20">
        <f t="shared" si="14"/>
        <v>4.7916666666666663E-2</v>
      </c>
      <c r="G15" s="21">
        <v>1200</v>
      </c>
      <c r="H15" s="21">
        <v>60</v>
      </c>
      <c r="I15" s="20">
        <f t="shared" si="15"/>
        <v>4.027777777777778E-2</v>
      </c>
      <c r="K15" s="21">
        <f t="shared" si="4"/>
        <v>0</v>
      </c>
      <c r="L15" s="21">
        <f t="shared" si="5"/>
        <v>0</v>
      </c>
      <c r="M15" s="21">
        <f t="shared" si="6"/>
        <v>0</v>
      </c>
      <c r="N15" s="21">
        <f t="shared" si="7"/>
        <v>0</v>
      </c>
      <c r="O15" s="21">
        <f t="shared" si="8"/>
        <v>0</v>
      </c>
      <c r="P15" s="21">
        <f t="shared" si="9"/>
        <v>0</v>
      </c>
      <c r="Q15" s="21">
        <f t="shared" si="10"/>
        <v>0</v>
      </c>
      <c r="R15" s="21">
        <f t="shared" si="1"/>
        <v>1.1499999999999999</v>
      </c>
      <c r="S15" s="21">
        <f t="shared" si="16"/>
        <v>1</v>
      </c>
      <c r="T15" s="21">
        <f t="shared" si="17"/>
        <v>9</v>
      </c>
    </row>
    <row r="16" spans="1:20">
      <c r="B16" s="43"/>
      <c r="C16" s="41"/>
      <c r="D16" s="42"/>
      <c r="E16" s="20">
        <f t="shared" si="13"/>
        <v>4.7916666666666663E-2</v>
      </c>
      <c r="F16" s="20">
        <f t="shared" si="14"/>
        <v>6.25E-2</v>
      </c>
      <c r="G16" s="21">
        <v>1200</v>
      </c>
      <c r="H16" s="21">
        <v>60</v>
      </c>
      <c r="I16" s="20">
        <f t="shared" si="15"/>
        <v>5.486111111111111E-2</v>
      </c>
      <c r="K16" s="21">
        <f t="shared" si="4"/>
        <v>0</v>
      </c>
      <c r="L16" s="21">
        <f t="shared" si="5"/>
        <v>0</v>
      </c>
      <c r="M16" s="21">
        <f t="shared" si="6"/>
        <v>0</v>
      </c>
      <c r="N16" s="21">
        <f t="shared" si="7"/>
        <v>0</v>
      </c>
      <c r="O16" s="21">
        <f t="shared" si="8"/>
        <v>0</v>
      </c>
      <c r="P16" s="21">
        <f t="shared" si="9"/>
        <v>0</v>
      </c>
      <c r="Q16" s="21">
        <f t="shared" si="10"/>
        <v>0</v>
      </c>
      <c r="R16" s="21">
        <f t="shared" si="1"/>
        <v>1.5</v>
      </c>
      <c r="S16" s="21">
        <f t="shared" si="16"/>
        <v>1</v>
      </c>
      <c r="T16" s="21">
        <f t="shared" si="17"/>
        <v>30</v>
      </c>
    </row>
    <row r="17" spans="2:20">
      <c r="B17" s="43"/>
      <c r="C17" s="41"/>
      <c r="D17" s="42"/>
      <c r="E17" s="20">
        <f t="shared" si="13"/>
        <v>6.25E-2</v>
      </c>
      <c r="F17" s="20">
        <f t="shared" si="14"/>
        <v>7.9861111111111105E-2</v>
      </c>
      <c r="G17" s="21">
        <v>1200</v>
      </c>
      <c r="H17" s="21">
        <v>300</v>
      </c>
      <c r="I17" s="20">
        <f t="shared" si="15"/>
        <v>6.9444444444444434E-2</v>
      </c>
      <c r="K17" s="21">
        <f t="shared" si="4"/>
        <v>0</v>
      </c>
      <c r="L17" s="21">
        <f t="shared" si="5"/>
        <v>0</v>
      </c>
      <c r="M17" s="21">
        <f t="shared" si="6"/>
        <v>0</v>
      </c>
      <c r="N17" s="21">
        <f t="shared" si="7"/>
        <v>0</v>
      </c>
      <c r="O17" s="21">
        <f t="shared" si="8"/>
        <v>0</v>
      </c>
      <c r="P17" s="21">
        <f t="shared" si="9"/>
        <v>0</v>
      </c>
      <c r="Q17" s="21">
        <f t="shared" si="10"/>
        <v>0</v>
      </c>
      <c r="R17" s="21">
        <f t="shared" si="1"/>
        <v>1.9166666666666665</v>
      </c>
      <c r="S17" s="21">
        <f t="shared" si="16"/>
        <v>1</v>
      </c>
      <c r="T17" s="21">
        <f t="shared" si="17"/>
        <v>55</v>
      </c>
    </row>
    <row r="18" spans="2:20">
      <c r="B18" s="43"/>
      <c r="C18" s="41"/>
      <c r="D18" s="52"/>
      <c r="E18" s="20">
        <f t="shared" si="13"/>
        <v>7.9861111111111105E-2</v>
      </c>
      <c r="F18" s="20">
        <f t="shared" si="14"/>
        <v>9.375E-2</v>
      </c>
      <c r="G18" s="21">
        <v>900</v>
      </c>
      <c r="H18" s="21">
        <v>300</v>
      </c>
      <c r="I18" s="20">
        <f t="shared" si="15"/>
        <v>8.4722222222222213E-2</v>
      </c>
      <c r="K18" s="21">
        <f t="shared" si="4"/>
        <v>0</v>
      </c>
      <c r="L18" s="21">
        <f t="shared" si="5"/>
        <v>0</v>
      </c>
      <c r="M18" s="21">
        <f t="shared" si="6"/>
        <v>0</v>
      </c>
      <c r="N18" s="21">
        <f t="shared" si="7"/>
        <v>0</v>
      </c>
      <c r="O18" s="21">
        <f t="shared" si="8"/>
        <v>0</v>
      </c>
      <c r="P18" s="21">
        <f t="shared" si="9"/>
        <v>0</v>
      </c>
      <c r="Q18" s="21">
        <f t="shared" si="10"/>
        <v>0</v>
      </c>
      <c r="R18" s="21">
        <f t="shared" si="1"/>
        <v>2.25</v>
      </c>
      <c r="S18" s="21">
        <f t="shared" si="16"/>
        <v>2</v>
      </c>
      <c r="T18" s="21">
        <f t="shared" si="17"/>
        <v>15</v>
      </c>
    </row>
    <row r="19" spans="2:20">
      <c r="B19" s="43"/>
      <c r="C19" s="41"/>
      <c r="D19" s="42"/>
      <c r="E19" s="20">
        <f t="shared" si="13"/>
        <v>9.375E-2</v>
      </c>
      <c r="F19" s="20">
        <f t="shared" si="14"/>
        <v>0.10833333333333334</v>
      </c>
      <c r="G19" s="21">
        <v>1200</v>
      </c>
      <c r="H19" s="21">
        <v>60</v>
      </c>
      <c r="I19" s="20">
        <f t="shared" si="15"/>
        <v>0.10069444444444443</v>
      </c>
      <c r="K19" s="21">
        <f t="shared" si="4"/>
        <v>0</v>
      </c>
      <c r="L19" s="21">
        <f t="shared" si="5"/>
        <v>0</v>
      </c>
      <c r="M19" s="21">
        <f t="shared" si="6"/>
        <v>0</v>
      </c>
      <c r="N19" s="21">
        <f t="shared" si="7"/>
        <v>0</v>
      </c>
      <c r="O19" s="21">
        <f t="shared" si="8"/>
        <v>0</v>
      </c>
      <c r="P19" s="21">
        <f t="shared" si="9"/>
        <v>0</v>
      </c>
      <c r="Q19" s="21">
        <f t="shared" si="10"/>
        <v>0</v>
      </c>
      <c r="R19" s="21">
        <f t="shared" si="1"/>
        <v>2.6</v>
      </c>
      <c r="S19" s="21">
        <f t="shared" si="16"/>
        <v>2</v>
      </c>
      <c r="T19" s="21">
        <f t="shared" si="17"/>
        <v>36</v>
      </c>
    </row>
    <row r="20" spans="2:20">
      <c r="B20" s="43"/>
      <c r="C20" s="41"/>
      <c r="D20" s="42"/>
      <c r="E20" s="20">
        <f t="shared" si="13"/>
        <v>0.10833333333333334</v>
      </c>
      <c r="F20" s="20">
        <f t="shared" si="14"/>
        <v>0.12291666666666667</v>
      </c>
      <c r="G20" s="21">
        <v>1200</v>
      </c>
      <c r="H20" s="21">
        <v>60</v>
      </c>
      <c r="I20" s="20">
        <f t="shared" si="15"/>
        <v>0.11527777777777777</v>
      </c>
      <c r="K20" s="21">
        <f t="shared" si="4"/>
        <v>0</v>
      </c>
      <c r="L20" s="21">
        <f t="shared" si="5"/>
        <v>0</v>
      </c>
      <c r="M20" s="21">
        <f t="shared" si="6"/>
        <v>0</v>
      </c>
      <c r="N20" s="21">
        <f t="shared" si="7"/>
        <v>0</v>
      </c>
      <c r="O20" s="21">
        <f t="shared" si="8"/>
        <v>0</v>
      </c>
      <c r="P20" s="21">
        <f t="shared" si="9"/>
        <v>0</v>
      </c>
      <c r="Q20" s="21">
        <f t="shared" si="10"/>
        <v>0</v>
      </c>
      <c r="R20" s="21">
        <f t="shared" si="1"/>
        <v>2.95</v>
      </c>
      <c r="S20" s="21">
        <f t="shared" si="16"/>
        <v>2</v>
      </c>
      <c r="T20" s="21">
        <f t="shared" si="17"/>
        <v>57</v>
      </c>
    </row>
    <row r="21" spans="2:20">
      <c r="B21" s="43"/>
      <c r="C21" s="41"/>
      <c r="D21" s="42"/>
      <c r="E21" s="20">
        <f t="shared" si="13"/>
        <v>0.12291666666666667</v>
      </c>
      <c r="F21" s="20">
        <f t="shared" si="14"/>
        <v>0.13749999999999998</v>
      </c>
      <c r="G21" s="21">
        <v>1200</v>
      </c>
      <c r="H21" s="21">
        <v>60</v>
      </c>
      <c r="I21" s="20">
        <f t="shared" si="15"/>
        <v>0.12986111111111112</v>
      </c>
      <c r="K21" s="21">
        <f t="shared" si="4"/>
        <v>0</v>
      </c>
      <c r="L21" s="21">
        <f t="shared" si="5"/>
        <v>0</v>
      </c>
      <c r="M21" s="21">
        <f t="shared" si="6"/>
        <v>0</v>
      </c>
      <c r="N21" s="21">
        <f t="shared" si="7"/>
        <v>0</v>
      </c>
      <c r="O21" s="21">
        <f t="shared" si="8"/>
        <v>0</v>
      </c>
      <c r="P21" s="21">
        <f t="shared" si="9"/>
        <v>0</v>
      </c>
      <c r="Q21" s="21">
        <f t="shared" si="10"/>
        <v>0</v>
      </c>
      <c r="R21" s="21">
        <f t="shared" si="1"/>
        <v>3.3</v>
      </c>
      <c r="S21" s="21">
        <f t="shared" si="16"/>
        <v>3</v>
      </c>
      <c r="T21" s="21">
        <f t="shared" si="17"/>
        <v>18</v>
      </c>
    </row>
    <row r="22" spans="2:20">
      <c r="B22" s="43"/>
      <c r="C22" s="41"/>
      <c r="D22" s="42"/>
      <c r="E22" s="20">
        <f t="shared" si="13"/>
        <v>0.13749999999999998</v>
      </c>
      <c r="F22" s="20">
        <f t="shared" si="14"/>
        <v>0.15486111111111112</v>
      </c>
      <c r="G22" s="21">
        <v>1200</v>
      </c>
      <c r="H22" s="21">
        <v>300</v>
      </c>
      <c r="I22" s="20">
        <f t="shared" si="15"/>
        <v>0.14444444444444446</v>
      </c>
      <c r="K22" s="21">
        <f t="shared" si="4"/>
        <v>0</v>
      </c>
      <c r="L22" s="21">
        <f t="shared" si="5"/>
        <v>0</v>
      </c>
      <c r="M22" s="21">
        <f t="shared" si="6"/>
        <v>0</v>
      </c>
      <c r="N22" s="21">
        <f t="shared" si="7"/>
        <v>0</v>
      </c>
      <c r="O22" s="21">
        <f t="shared" si="8"/>
        <v>0</v>
      </c>
      <c r="P22" s="21">
        <f t="shared" si="9"/>
        <v>0</v>
      </c>
      <c r="Q22" s="21">
        <f t="shared" si="10"/>
        <v>0</v>
      </c>
      <c r="R22" s="21">
        <f t="shared" si="1"/>
        <v>3.7166666666666668</v>
      </c>
      <c r="S22" s="21">
        <f t="shared" si="16"/>
        <v>3</v>
      </c>
      <c r="T22" s="21">
        <f t="shared" si="17"/>
        <v>43</v>
      </c>
    </row>
    <row r="23" spans="2:20">
      <c r="B23" s="43"/>
      <c r="C23" s="41"/>
      <c r="D23" s="42"/>
      <c r="E23" s="20">
        <f t="shared" si="13"/>
        <v>0.15486111111111112</v>
      </c>
      <c r="F23" s="20">
        <f t="shared" si="14"/>
        <v>0.16874999999999998</v>
      </c>
      <c r="G23" s="21">
        <v>900</v>
      </c>
      <c r="H23" s="21">
        <v>300</v>
      </c>
      <c r="I23" s="20">
        <f t="shared" si="15"/>
        <v>0.15972222222222224</v>
      </c>
      <c r="K23" s="21">
        <f t="shared" si="4"/>
        <v>0</v>
      </c>
      <c r="L23" s="21">
        <f t="shared" si="5"/>
        <v>0</v>
      </c>
      <c r="M23" s="21">
        <f t="shared" si="6"/>
        <v>0</v>
      </c>
      <c r="N23" s="21">
        <f t="shared" si="7"/>
        <v>0</v>
      </c>
      <c r="O23" s="21">
        <f t="shared" si="8"/>
        <v>0</v>
      </c>
      <c r="P23" s="21">
        <f t="shared" si="9"/>
        <v>0</v>
      </c>
      <c r="Q23" s="21">
        <f t="shared" si="10"/>
        <v>0</v>
      </c>
      <c r="R23" s="21">
        <f t="shared" si="1"/>
        <v>4.05</v>
      </c>
      <c r="S23" s="21">
        <f t="shared" si="16"/>
        <v>4</v>
      </c>
      <c r="T23" s="21">
        <f t="shared" si="17"/>
        <v>3</v>
      </c>
    </row>
    <row r="24" spans="2:20">
      <c r="B24" s="45"/>
      <c r="C24" s="56"/>
      <c r="D24" s="46"/>
      <c r="E24" s="20">
        <f t="shared" si="13"/>
        <v>0.16874999999999998</v>
      </c>
      <c r="F24" s="20">
        <f t="shared" si="14"/>
        <v>0.17916666666666667</v>
      </c>
      <c r="G24" s="21">
        <v>600</v>
      </c>
      <c r="H24" s="21">
        <v>300</v>
      </c>
      <c r="I24" s="20">
        <f t="shared" si="15"/>
        <v>0.17222222222222225</v>
      </c>
      <c r="K24" s="21">
        <f t="shared" si="4"/>
        <v>0</v>
      </c>
      <c r="L24" s="21">
        <f t="shared" si="5"/>
        <v>0</v>
      </c>
      <c r="M24" s="21">
        <f t="shared" si="6"/>
        <v>0</v>
      </c>
      <c r="N24" s="21">
        <f t="shared" si="7"/>
        <v>0</v>
      </c>
      <c r="O24" s="21">
        <f t="shared" si="8"/>
        <v>0</v>
      </c>
      <c r="P24" s="21">
        <f t="shared" si="9"/>
        <v>0</v>
      </c>
      <c r="Q24" s="21">
        <f t="shared" si="10"/>
        <v>0</v>
      </c>
      <c r="R24" s="21">
        <f t="shared" si="1"/>
        <v>4.3</v>
      </c>
      <c r="S24" s="21">
        <f t="shared" si="16"/>
        <v>4</v>
      </c>
      <c r="T24" s="21">
        <f t="shared" si="17"/>
        <v>18</v>
      </c>
    </row>
    <row r="25" spans="2:20">
      <c r="B25" s="43"/>
      <c r="C25" s="41"/>
      <c r="D25" s="51"/>
      <c r="E25" s="20">
        <f t="shared" si="13"/>
        <v>0.17916666666666667</v>
      </c>
      <c r="F25" s="20">
        <f t="shared" si="14"/>
        <v>0.19305555555555554</v>
      </c>
      <c r="G25" s="21">
        <v>900</v>
      </c>
      <c r="H25" s="21">
        <v>300</v>
      </c>
      <c r="I25" s="20">
        <f t="shared" si="15"/>
        <v>0.18402777777777779</v>
      </c>
      <c r="J25" s="17"/>
      <c r="K25" s="21">
        <f t="shared" si="4"/>
        <v>0</v>
      </c>
      <c r="L25" s="21">
        <f t="shared" si="5"/>
        <v>0</v>
      </c>
      <c r="M25" s="21">
        <f t="shared" si="6"/>
        <v>0</v>
      </c>
      <c r="N25" s="21">
        <f t="shared" si="7"/>
        <v>0</v>
      </c>
      <c r="O25" s="21">
        <f t="shared" si="8"/>
        <v>0</v>
      </c>
      <c r="P25" s="21">
        <f t="shared" si="9"/>
        <v>0</v>
      </c>
      <c r="Q25" s="21">
        <f t="shared" si="10"/>
        <v>0</v>
      </c>
      <c r="R25" s="21">
        <f t="shared" si="1"/>
        <v>4.6333333333333329</v>
      </c>
      <c r="S25" s="21">
        <f t="shared" si="16"/>
        <v>4</v>
      </c>
      <c r="T25" s="21">
        <f t="shared" si="17"/>
        <v>38</v>
      </c>
    </row>
    <row r="26" spans="2:20">
      <c r="B26" s="43"/>
      <c r="C26" s="41"/>
      <c r="D26" s="52"/>
      <c r="E26" s="20">
        <f t="shared" si="13"/>
        <v>0.19305555555555554</v>
      </c>
      <c r="F26" s="20">
        <f t="shared" si="14"/>
        <v>0.20694444444444446</v>
      </c>
      <c r="G26" s="21">
        <v>900</v>
      </c>
      <c r="H26" s="21">
        <v>300</v>
      </c>
      <c r="I26" s="20">
        <f t="shared" si="15"/>
        <v>0.19791666666666666</v>
      </c>
      <c r="K26" s="21">
        <f t="shared" si="4"/>
        <v>0</v>
      </c>
      <c r="L26" s="21">
        <f t="shared" si="5"/>
        <v>0</v>
      </c>
      <c r="M26" s="21">
        <f t="shared" si="6"/>
        <v>0</v>
      </c>
      <c r="N26" s="21">
        <f t="shared" si="7"/>
        <v>0</v>
      </c>
      <c r="O26" s="21">
        <f t="shared" si="8"/>
        <v>0</v>
      </c>
      <c r="P26" s="21">
        <f t="shared" si="9"/>
        <v>0</v>
      </c>
      <c r="Q26" s="21">
        <f t="shared" si="10"/>
        <v>0</v>
      </c>
      <c r="R26" s="21">
        <f t="shared" si="1"/>
        <v>4.9666666666666668</v>
      </c>
      <c r="S26" s="21">
        <f t="shared" si="16"/>
        <v>4</v>
      </c>
      <c r="T26" s="21">
        <f t="shared" si="17"/>
        <v>58</v>
      </c>
    </row>
    <row r="27" spans="2:20">
      <c r="B27" s="43"/>
      <c r="C27" s="41"/>
      <c r="D27" s="52"/>
      <c r="E27" s="20">
        <f t="shared" si="13"/>
        <v>0.20694444444444446</v>
      </c>
      <c r="F27" s="20">
        <f t="shared" si="14"/>
        <v>0.22083333333333333</v>
      </c>
      <c r="G27" s="21">
        <v>900</v>
      </c>
      <c r="H27" s="21">
        <v>300</v>
      </c>
      <c r="I27" s="20">
        <f t="shared" si="15"/>
        <v>0.21180555555555555</v>
      </c>
      <c r="K27" s="21">
        <f t="shared" si="4"/>
        <v>0</v>
      </c>
      <c r="L27" s="21">
        <f t="shared" si="5"/>
        <v>0</v>
      </c>
      <c r="M27" s="21">
        <f t="shared" si="6"/>
        <v>0</v>
      </c>
      <c r="N27" s="21">
        <f t="shared" si="7"/>
        <v>0</v>
      </c>
      <c r="O27" s="21">
        <f t="shared" si="8"/>
        <v>0</v>
      </c>
      <c r="P27" s="21">
        <f t="shared" si="9"/>
        <v>0</v>
      </c>
      <c r="Q27" s="21">
        <f t="shared" si="10"/>
        <v>0</v>
      </c>
      <c r="R27" s="21">
        <f t="shared" si="1"/>
        <v>5.3</v>
      </c>
      <c r="S27" s="21">
        <f t="shared" si="16"/>
        <v>5</v>
      </c>
      <c r="T27" s="21">
        <f t="shared" si="17"/>
        <v>18</v>
      </c>
    </row>
    <row r="28" spans="2:20">
      <c r="B28" s="43"/>
      <c r="C28" s="41"/>
      <c r="D28" s="48"/>
      <c r="E28" s="20">
        <f t="shared" si="13"/>
        <v>0.22083333333333333</v>
      </c>
      <c r="F28" s="20">
        <f t="shared" si="14"/>
        <v>0.23472222222222219</v>
      </c>
      <c r="G28" s="21">
        <v>900</v>
      </c>
      <c r="H28" s="21">
        <v>300</v>
      </c>
      <c r="I28" s="20">
        <f t="shared" si="15"/>
        <v>0.22569444444444445</v>
      </c>
      <c r="K28" s="21">
        <f t="shared" si="4"/>
        <v>0</v>
      </c>
      <c r="L28" s="21">
        <f t="shared" si="5"/>
        <v>0</v>
      </c>
      <c r="M28" s="21">
        <f t="shared" si="6"/>
        <v>0</v>
      </c>
      <c r="N28" s="21">
        <f t="shared" si="7"/>
        <v>0</v>
      </c>
      <c r="O28" s="21">
        <f t="shared" si="8"/>
        <v>0</v>
      </c>
      <c r="P28" s="21">
        <f t="shared" si="9"/>
        <v>0</v>
      </c>
      <c r="Q28" s="21">
        <f t="shared" si="10"/>
        <v>0</v>
      </c>
      <c r="R28" s="21">
        <f t="shared" si="1"/>
        <v>5.6333333333333329</v>
      </c>
      <c r="S28" s="21">
        <f t="shared" si="16"/>
        <v>5</v>
      </c>
      <c r="T28" s="21">
        <f t="shared" si="17"/>
        <v>38</v>
      </c>
    </row>
    <row r="29" spans="2:20">
      <c r="B29" s="43"/>
      <c r="C29" s="41"/>
      <c r="D29" s="42"/>
      <c r="E29" s="20">
        <f t="shared" si="13"/>
        <v>0.23472222222222219</v>
      </c>
      <c r="F29" s="20">
        <f t="shared" ref="F29:F35" si="18">TIME(S29,T29,0)</f>
        <v>0.24513888888888888</v>
      </c>
      <c r="G29" s="21">
        <v>600</v>
      </c>
      <c r="H29" s="21">
        <v>300</v>
      </c>
      <c r="I29" s="20">
        <f t="shared" ref="I29:I35" si="19">TIME(HOUR(E29),MINUTE(E29)+G29/120,0)</f>
        <v>0.23819444444444446</v>
      </c>
      <c r="K29" s="21">
        <f t="shared" si="4"/>
        <v>0</v>
      </c>
      <c r="L29" s="21">
        <f t="shared" si="5"/>
        <v>0</v>
      </c>
      <c r="M29" s="21">
        <f t="shared" si="6"/>
        <v>0</v>
      </c>
      <c r="N29" s="21">
        <f t="shared" si="7"/>
        <v>0</v>
      </c>
      <c r="O29" s="21">
        <f t="shared" si="8"/>
        <v>0</v>
      </c>
      <c r="P29" s="21">
        <f t="shared" si="9"/>
        <v>0</v>
      </c>
      <c r="Q29" s="21">
        <f t="shared" si="10"/>
        <v>0</v>
      </c>
      <c r="R29" s="21">
        <f t="shared" si="1"/>
        <v>5.8833333333333329</v>
      </c>
      <c r="S29" s="21">
        <f t="shared" ref="S29:S35" si="20">INT(R29)</f>
        <v>5</v>
      </c>
      <c r="T29" s="21">
        <f t="shared" ref="T29:T35" si="21">ROUND(((R29-S29)*60),0)</f>
        <v>53</v>
      </c>
    </row>
    <row r="30" spans="2:20">
      <c r="B30" s="43"/>
      <c r="C30" s="41"/>
      <c r="D30" s="42"/>
      <c r="E30" s="20">
        <f t="shared" si="13"/>
        <v>0.24513888888888888</v>
      </c>
      <c r="F30" s="20">
        <f t="shared" si="18"/>
        <v>0.2590277777777778</v>
      </c>
      <c r="G30" s="21">
        <v>900</v>
      </c>
      <c r="H30" s="21">
        <v>300</v>
      </c>
      <c r="I30" s="20">
        <f t="shared" si="19"/>
        <v>0.25</v>
      </c>
      <c r="K30" s="21">
        <f t="shared" si="4"/>
        <v>0</v>
      </c>
      <c r="L30" s="21">
        <f t="shared" si="5"/>
        <v>0</v>
      </c>
      <c r="M30" s="21">
        <f t="shared" si="6"/>
        <v>0</v>
      </c>
      <c r="N30" s="21">
        <f t="shared" si="7"/>
        <v>0</v>
      </c>
      <c r="O30" s="21">
        <f t="shared" si="8"/>
        <v>0</v>
      </c>
      <c r="P30" s="21">
        <f t="shared" si="9"/>
        <v>0</v>
      </c>
      <c r="Q30" s="21">
        <f t="shared" si="10"/>
        <v>0</v>
      </c>
      <c r="R30" s="21">
        <f t="shared" si="1"/>
        <v>6.2166666666666668</v>
      </c>
      <c r="S30" s="21">
        <f t="shared" si="20"/>
        <v>6</v>
      </c>
      <c r="T30" s="21">
        <f t="shared" si="21"/>
        <v>13</v>
      </c>
    </row>
    <row r="31" spans="2:20">
      <c r="B31" s="43"/>
      <c r="C31" s="41"/>
      <c r="D31" s="48"/>
      <c r="E31" s="20">
        <f t="shared" si="13"/>
        <v>0.2590277777777778</v>
      </c>
      <c r="F31" s="20">
        <f t="shared" si="18"/>
        <v>0.27291666666666664</v>
      </c>
      <c r="G31" s="21">
        <v>900</v>
      </c>
      <c r="H31" s="21">
        <v>300</v>
      </c>
      <c r="I31" s="20">
        <f t="shared" si="19"/>
        <v>0.2638888888888889</v>
      </c>
      <c r="K31" s="21">
        <f t="shared" si="4"/>
        <v>0</v>
      </c>
      <c r="L31" s="21">
        <f t="shared" si="5"/>
        <v>0</v>
      </c>
      <c r="M31" s="21">
        <f t="shared" si="6"/>
        <v>0</v>
      </c>
      <c r="N31" s="21">
        <f t="shared" si="7"/>
        <v>0</v>
      </c>
      <c r="O31" s="21">
        <f t="shared" si="8"/>
        <v>0</v>
      </c>
      <c r="P31" s="21">
        <f t="shared" si="9"/>
        <v>0</v>
      </c>
      <c r="Q31" s="21">
        <f t="shared" si="10"/>
        <v>0</v>
      </c>
      <c r="R31" s="21">
        <f t="shared" si="1"/>
        <v>6.55</v>
      </c>
      <c r="S31" s="21">
        <f t="shared" si="20"/>
        <v>6</v>
      </c>
      <c r="T31" s="21">
        <f t="shared" si="21"/>
        <v>33</v>
      </c>
    </row>
    <row r="32" spans="2:20">
      <c r="B32" s="43"/>
      <c r="C32" s="41"/>
      <c r="D32" s="48"/>
      <c r="E32" s="20">
        <f t="shared" si="13"/>
        <v>0.27291666666666664</v>
      </c>
      <c r="F32" s="20">
        <f t="shared" si="18"/>
        <v>0.28680555555555554</v>
      </c>
      <c r="G32" s="21">
        <v>900</v>
      </c>
      <c r="H32" s="21">
        <v>300</v>
      </c>
      <c r="I32" s="20">
        <f t="shared" si="19"/>
        <v>0.27777777777777779</v>
      </c>
      <c r="K32" s="21">
        <f t="shared" si="4"/>
        <v>0</v>
      </c>
      <c r="L32" s="21">
        <f t="shared" si="5"/>
        <v>0</v>
      </c>
      <c r="M32" s="21">
        <f t="shared" si="6"/>
        <v>0</v>
      </c>
      <c r="N32" s="21">
        <f t="shared" si="7"/>
        <v>0</v>
      </c>
      <c r="O32" s="21">
        <f t="shared" si="8"/>
        <v>0</v>
      </c>
      <c r="P32" s="21">
        <f t="shared" si="9"/>
        <v>0</v>
      </c>
      <c r="Q32" s="21">
        <f t="shared" si="10"/>
        <v>0</v>
      </c>
      <c r="R32" s="21">
        <f t="shared" si="1"/>
        <v>6.8833333333333329</v>
      </c>
      <c r="S32" s="21">
        <f t="shared" si="20"/>
        <v>6</v>
      </c>
      <c r="T32" s="21">
        <f t="shared" si="21"/>
        <v>53</v>
      </c>
    </row>
    <row r="33" spans="2:20">
      <c r="B33" s="43"/>
      <c r="C33" s="41"/>
      <c r="D33" s="42"/>
      <c r="E33" s="20">
        <f t="shared" si="13"/>
        <v>0.28680555555555554</v>
      </c>
      <c r="F33" s="20">
        <f t="shared" si="18"/>
        <v>0.29722222222222222</v>
      </c>
      <c r="G33" s="21">
        <v>600</v>
      </c>
      <c r="H33" s="21">
        <v>300</v>
      </c>
      <c r="I33" s="20">
        <f t="shared" si="19"/>
        <v>0.2902777777777778</v>
      </c>
      <c r="K33" s="21">
        <f t="shared" si="4"/>
        <v>0</v>
      </c>
      <c r="L33" s="21">
        <f t="shared" si="5"/>
        <v>0</v>
      </c>
      <c r="M33" s="21">
        <f t="shared" si="6"/>
        <v>0</v>
      </c>
      <c r="N33" s="21">
        <f t="shared" si="7"/>
        <v>0</v>
      </c>
      <c r="O33" s="21">
        <f t="shared" si="8"/>
        <v>0</v>
      </c>
      <c r="P33" s="21">
        <f t="shared" si="9"/>
        <v>0</v>
      </c>
      <c r="Q33" s="21">
        <f t="shared" si="10"/>
        <v>0</v>
      </c>
      <c r="R33" s="21">
        <f t="shared" si="1"/>
        <v>7.1333333333333329</v>
      </c>
      <c r="S33" s="21">
        <f t="shared" si="20"/>
        <v>7</v>
      </c>
      <c r="T33" s="21">
        <f t="shared" si="21"/>
        <v>8</v>
      </c>
    </row>
    <row r="34" spans="2:20">
      <c r="B34" s="43"/>
      <c r="C34" s="41"/>
      <c r="D34" s="47"/>
      <c r="E34" s="20">
        <f t="shared" si="13"/>
        <v>0.29722222222222222</v>
      </c>
      <c r="F34" s="20">
        <f t="shared" si="18"/>
        <v>0.31111111111111112</v>
      </c>
      <c r="G34" s="21">
        <v>900</v>
      </c>
      <c r="H34" s="21">
        <v>300</v>
      </c>
      <c r="I34" s="20">
        <f t="shared" si="19"/>
        <v>0.30208333333333331</v>
      </c>
      <c r="K34" s="21">
        <f t="shared" si="4"/>
        <v>0</v>
      </c>
      <c r="L34" s="21">
        <f t="shared" si="5"/>
        <v>0</v>
      </c>
      <c r="M34" s="21">
        <f t="shared" si="6"/>
        <v>0</v>
      </c>
      <c r="N34" s="21">
        <f t="shared" si="7"/>
        <v>0</v>
      </c>
      <c r="O34" s="21">
        <f t="shared" si="8"/>
        <v>0</v>
      </c>
      <c r="P34" s="21">
        <f t="shared" si="9"/>
        <v>0</v>
      </c>
      <c r="Q34" s="21">
        <f t="shared" si="10"/>
        <v>0</v>
      </c>
      <c r="R34" s="21">
        <f t="shared" si="1"/>
        <v>7.4666666666666668</v>
      </c>
      <c r="S34" s="21">
        <f t="shared" si="20"/>
        <v>7</v>
      </c>
      <c r="T34" s="21">
        <f t="shared" si="21"/>
        <v>28</v>
      </c>
    </row>
    <row r="35" spans="2:20">
      <c r="C35" s="57"/>
      <c r="D35" s="37"/>
      <c r="E35" s="20">
        <f t="shared" si="13"/>
        <v>0.31111111111111112</v>
      </c>
      <c r="F35" s="20">
        <f t="shared" si="18"/>
        <v>0.32500000000000001</v>
      </c>
      <c r="G35" s="21">
        <v>900</v>
      </c>
      <c r="H35" s="21">
        <v>300</v>
      </c>
      <c r="I35" s="20">
        <f t="shared" si="19"/>
        <v>0.31597222222222221</v>
      </c>
      <c r="K35" s="21">
        <f t="shared" si="4"/>
        <v>0</v>
      </c>
      <c r="L35" s="21">
        <f t="shared" si="5"/>
        <v>0</v>
      </c>
      <c r="M35" s="21">
        <f t="shared" si="6"/>
        <v>0</v>
      </c>
      <c r="N35" s="21">
        <f t="shared" si="7"/>
        <v>0</v>
      </c>
      <c r="O35" s="21">
        <f t="shared" si="8"/>
        <v>0</v>
      </c>
      <c r="P35" s="21">
        <f t="shared" si="9"/>
        <v>0</v>
      </c>
      <c r="Q35" s="21">
        <f t="shared" si="10"/>
        <v>0</v>
      </c>
      <c r="R35" s="21">
        <f t="shared" si="1"/>
        <v>7.8</v>
      </c>
      <c r="S35" s="21">
        <f t="shared" si="20"/>
        <v>7</v>
      </c>
      <c r="T35" s="21">
        <f t="shared" si="21"/>
        <v>48</v>
      </c>
    </row>
    <row r="36" spans="2:20">
      <c r="D36" s="37"/>
    </row>
    <row r="37" spans="2:20">
      <c r="J37" s="26" t="s">
        <v>34</v>
      </c>
      <c r="K37" s="27">
        <f t="shared" ref="K37:Q37" si="22">SUM(K2:K35)</f>
        <v>0</v>
      </c>
      <c r="L37" s="27">
        <f t="shared" si="22"/>
        <v>0</v>
      </c>
      <c r="M37" s="27">
        <f t="shared" si="22"/>
        <v>0</v>
      </c>
      <c r="N37" s="27">
        <f t="shared" si="22"/>
        <v>0</v>
      </c>
      <c r="O37" s="27">
        <f t="shared" si="22"/>
        <v>0</v>
      </c>
      <c r="P37" s="27">
        <f t="shared" si="22"/>
        <v>0</v>
      </c>
      <c r="Q37" s="27">
        <f t="shared" si="22"/>
        <v>0</v>
      </c>
    </row>
  </sheetData>
  <pageMargins left="0.75" right="0.75" top="1" bottom="1" header="0.5" footer="0.5"/>
  <pageSetup paperSize="9" orientation="portrait" horizontalDpi="4294967292" verticalDpi="4294967292"/>
  <ignoredErrors>
    <ignoredError sqref="R2 R5 I2 I5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workbookViewId="0">
      <selection activeCell="E2" sqref="E2"/>
    </sheetView>
  </sheetViews>
  <sheetFormatPr baseColWidth="10" defaultRowHeight="15" x14ac:dyDescent="0"/>
  <cols>
    <col min="2" max="2" width="18.6640625" style="64" customWidth="1"/>
    <col min="3" max="3" width="12.5" style="40" customWidth="1"/>
    <col min="4" max="4" width="13.1640625" style="40" customWidth="1"/>
    <col min="5" max="6" width="10.83203125" style="5"/>
  </cols>
  <sheetData>
    <row r="1" spans="1:20">
      <c r="A1" s="10" t="s">
        <v>43</v>
      </c>
      <c r="B1" s="8" t="s">
        <v>7</v>
      </c>
      <c r="C1" s="35" t="s">
        <v>13</v>
      </c>
      <c r="D1" s="35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55"/>
      <c r="C2" s="41"/>
      <c r="D2" s="42"/>
      <c r="E2" s="19">
        <f>'Summary APRIL 2013'!M3</f>
        <v>0.84652777777777777</v>
      </c>
      <c r="F2" s="60">
        <f t="shared" ref="F2:F3" si="0">TIME(S2,T2,0)</f>
        <v>0.86111111111111116</v>
      </c>
      <c r="G2" s="61">
        <v>1200</v>
      </c>
      <c r="H2" s="61">
        <v>60</v>
      </c>
      <c r="I2" s="62">
        <f t="shared" ref="I2:I3" si="1">TIME(HOUR(E2),MINUTE(E2)+G2/120,0)</f>
        <v>0.8534722222222223</v>
      </c>
      <c r="J2" s="65"/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29" si="2">HOUR(E2)+(MINUTE(E2)+(G2+H2)/60)/60</f>
        <v>20.666666666666668</v>
      </c>
      <c r="S2" s="61">
        <f t="shared" ref="S2:S3" si="3">INT(R2)</f>
        <v>20</v>
      </c>
      <c r="T2" s="61">
        <f t="shared" ref="T2:T3" si="4">ROUND(((R2-S2)*60),0)</f>
        <v>40</v>
      </c>
    </row>
    <row r="3" spans="1:20" s="23" customFormat="1">
      <c r="A3" s="24"/>
      <c r="B3" s="55"/>
      <c r="C3" s="41"/>
      <c r="D3" s="42"/>
      <c r="E3" s="20">
        <f t="shared" ref="E3" si="5">F2</f>
        <v>0.86111111111111116</v>
      </c>
      <c r="F3" s="20">
        <f t="shared" si="0"/>
        <v>0.87847222222222221</v>
      </c>
      <c r="G3" s="21">
        <v>1200</v>
      </c>
      <c r="H3" s="21">
        <v>300</v>
      </c>
      <c r="I3" s="22">
        <f t="shared" si="1"/>
        <v>0.86805555555555547</v>
      </c>
      <c r="J3" s="65"/>
      <c r="K3" s="21">
        <f t="shared" ref="K3:K29" si="6">IF(MID(A3,1,2)="RM",G3+H3,0)</f>
        <v>0</v>
      </c>
      <c r="L3" s="21">
        <f t="shared" ref="L3:L29" si="7">IF(MID(A3,1,2)="MP",0,IF(MID(A3,1,1)="M",G3+H3,0))</f>
        <v>0</v>
      </c>
      <c r="M3" s="21">
        <f t="shared" ref="M3:M29" si="8">IF(MID(A3,1,2)="KP",G3+H3,0)</f>
        <v>0</v>
      </c>
      <c r="N3" s="21">
        <f t="shared" ref="N3:N29" si="9">IF(MID(A3,1,2)="MP",G3+H3,0)</f>
        <v>0</v>
      </c>
      <c r="O3" s="21">
        <f t="shared" ref="O3:O29" si="10">IF(MID(A3,1,2)="OC",G3+H3,0)</f>
        <v>0</v>
      </c>
      <c r="P3" s="21">
        <f t="shared" ref="P3:P29" si="11">IF(MID(A3,1,2)="AS",G3+H3,0)</f>
        <v>0</v>
      </c>
      <c r="Q3" s="21">
        <f t="shared" ref="Q3:Q29" si="12">IF(MID(A3,1,2)="IP",G3+H3,0)</f>
        <v>0</v>
      </c>
      <c r="R3" s="21">
        <f t="shared" si="2"/>
        <v>21.083333333333332</v>
      </c>
      <c r="S3" s="21">
        <f t="shared" si="3"/>
        <v>21</v>
      </c>
      <c r="T3" s="21">
        <f t="shared" si="4"/>
        <v>5</v>
      </c>
    </row>
    <row r="4" spans="1:20" s="23" customFormat="1">
      <c r="B4" s="55"/>
      <c r="C4" s="44"/>
      <c r="D4" s="42"/>
      <c r="E4" s="20">
        <f t="shared" ref="E4:E6" si="13">F3</f>
        <v>0.87847222222222221</v>
      </c>
      <c r="F4" s="20">
        <f t="shared" ref="F4:F6" si="14">TIME(S4,T4,0)</f>
        <v>0.88888888888888884</v>
      </c>
      <c r="G4" s="21">
        <v>600</v>
      </c>
      <c r="H4" s="21">
        <v>300</v>
      </c>
      <c r="I4" s="22">
        <f t="shared" ref="I4:I9" si="15">TIME(HOUR(E4),MINUTE(E4)+G4/120,0)</f>
        <v>0.88194444444444453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21.333333333333332</v>
      </c>
      <c r="S4" s="21">
        <f t="shared" ref="S4:S9" si="16">INT(R4)</f>
        <v>21</v>
      </c>
      <c r="T4" s="21">
        <f t="shared" ref="T4:T9" si="17">ROUND(((R4-S4)*60),0)</f>
        <v>20</v>
      </c>
    </row>
    <row r="5" spans="1:20" s="23" customFormat="1">
      <c r="B5" s="55"/>
      <c r="C5" s="41"/>
      <c r="D5" s="42"/>
      <c r="E5" s="20">
        <f t="shared" si="13"/>
        <v>0.88888888888888884</v>
      </c>
      <c r="F5" s="20">
        <f t="shared" si="14"/>
        <v>0.90347222222222223</v>
      </c>
      <c r="G5" s="21">
        <v>1200</v>
      </c>
      <c r="H5" s="21">
        <v>60</v>
      </c>
      <c r="I5" s="22">
        <f t="shared" si="15"/>
        <v>0.89583333333333337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21.683333333333334</v>
      </c>
      <c r="S5" s="21">
        <f t="shared" si="16"/>
        <v>21</v>
      </c>
      <c r="T5" s="21">
        <f t="shared" si="17"/>
        <v>41</v>
      </c>
    </row>
    <row r="6" spans="1:20" s="23" customFormat="1">
      <c r="B6" s="55"/>
      <c r="C6" s="41"/>
      <c r="D6" s="42"/>
      <c r="E6" s="20">
        <f t="shared" si="13"/>
        <v>0.90347222222222223</v>
      </c>
      <c r="F6" s="20">
        <f t="shared" si="14"/>
        <v>0.91805555555555562</v>
      </c>
      <c r="G6" s="21">
        <v>1200</v>
      </c>
      <c r="H6" s="21">
        <v>60</v>
      </c>
      <c r="I6" s="22">
        <f t="shared" si="15"/>
        <v>0.91041666666666676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22.033333333333335</v>
      </c>
      <c r="S6" s="21">
        <f t="shared" si="16"/>
        <v>22</v>
      </c>
      <c r="T6" s="21">
        <f t="shared" si="17"/>
        <v>2</v>
      </c>
    </row>
    <row r="7" spans="1:20" s="23" customFormat="1">
      <c r="B7" s="55"/>
      <c r="C7" s="41"/>
      <c r="D7" s="42"/>
      <c r="E7" s="20">
        <f t="shared" ref="E7:E9" si="18">F6</f>
        <v>0.91805555555555562</v>
      </c>
      <c r="F7" s="20">
        <f t="shared" ref="F7:F9" si="19">TIME(S7,T7,0)</f>
        <v>0.93541666666666667</v>
      </c>
      <c r="G7" s="21">
        <v>1200</v>
      </c>
      <c r="H7" s="21">
        <v>300</v>
      </c>
      <c r="I7" s="22">
        <f t="shared" si="15"/>
        <v>0.92499999999999993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22.45</v>
      </c>
      <c r="S7" s="21">
        <f t="shared" ref="S7" si="20">INT(R7)</f>
        <v>22</v>
      </c>
      <c r="T7" s="21">
        <f t="shared" ref="T7" si="21">ROUND(((R7-S7)*60),0)</f>
        <v>27</v>
      </c>
    </row>
    <row r="8" spans="1:20" s="23" customFormat="1">
      <c r="B8" s="55"/>
      <c r="C8" s="47"/>
      <c r="D8" s="47"/>
      <c r="E8" s="20">
        <f t="shared" si="18"/>
        <v>0.93541666666666667</v>
      </c>
      <c r="F8" s="20">
        <f t="shared" si="19"/>
        <v>0.94930555555555562</v>
      </c>
      <c r="G8" s="21">
        <v>900</v>
      </c>
      <c r="H8" s="21">
        <v>300</v>
      </c>
      <c r="I8" s="22">
        <f t="shared" si="15"/>
        <v>0.94027777777777777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22.783333333333335</v>
      </c>
      <c r="S8" s="21">
        <f t="shared" si="16"/>
        <v>22</v>
      </c>
      <c r="T8" s="21">
        <f t="shared" si="17"/>
        <v>47</v>
      </c>
    </row>
    <row r="9" spans="1:20" s="23" customFormat="1">
      <c r="B9" s="55"/>
      <c r="C9" s="41"/>
      <c r="D9" s="42"/>
      <c r="E9" s="20">
        <f t="shared" si="18"/>
        <v>0.94930555555555562</v>
      </c>
      <c r="F9" s="20">
        <f t="shared" si="19"/>
        <v>0.96388888888888891</v>
      </c>
      <c r="G9" s="21">
        <v>1200</v>
      </c>
      <c r="H9" s="21">
        <v>60</v>
      </c>
      <c r="I9" s="22">
        <f t="shared" si="15"/>
        <v>0.95624999999999993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23.133333333333333</v>
      </c>
      <c r="S9" s="21">
        <f t="shared" si="16"/>
        <v>23</v>
      </c>
      <c r="T9" s="21">
        <f t="shared" si="17"/>
        <v>8</v>
      </c>
    </row>
    <row r="10" spans="1:20" s="23" customFormat="1">
      <c r="B10" s="55"/>
      <c r="C10" s="41"/>
      <c r="D10" s="42"/>
      <c r="E10" s="20">
        <f t="shared" ref="E10:E11" si="22">F9</f>
        <v>0.96388888888888891</v>
      </c>
      <c r="F10" s="20">
        <f t="shared" ref="F10:F11" si="23">TIME(S10,T10,0)</f>
        <v>0.9784722222222223</v>
      </c>
      <c r="G10" s="21">
        <v>1200</v>
      </c>
      <c r="H10" s="21">
        <v>60</v>
      </c>
      <c r="I10" s="22">
        <f t="shared" ref="I10:I12" si="24">TIME(HOUR(E10),MINUTE(E10)+G10/120,0)</f>
        <v>0.97083333333333333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23.483333333333334</v>
      </c>
      <c r="S10" s="21">
        <f t="shared" ref="S10:S12" si="25">INT(R10)</f>
        <v>23</v>
      </c>
      <c r="T10" s="21">
        <f t="shared" ref="T10:T12" si="26">ROUND(((R10-S10)*60),0)</f>
        <v>29</v>
      </c>
    </row>
    <row r="11" spans="1:20" s="23" customFormat="1">
      <c r="B11" s="55"/>
      <c r="C11" s="41"/>
      <c r="D11" s="42"/>
      <c r="E11" s="20">
        <f t="shared" si="22"/>
        <v>0.9784722222222223</v>
      </c>
      <c r="F11" s="20">
        <f t="shared" si="23"/>
        <v>0.99583333333333324</v>
      </c>
      <c r="G11" s="21">
        <v>1200</v>
      </c>
      <c r="H11" s="21">
        <v>300</v>
      </c>
      <c r="I11" s="22">
        <f t="shared" si="24"/>
        <v>0.98541666666666661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23.9</v>
      </c>
      <c r="S11" s="21">
        <f t="shared" si="25"/>
        <v>23</v>
      </c>
      <c r="T11" s="21">
        <f t="shared" si="26"/>
        <v>54</v>
      </c>
    </row>
    <row r="12" spans="1:20" s="23" customFormat="1">
      <c r="B12" s="33"/>
      <c r="C12" s="34"/>
      <c r="D12" s="38"/>
      <c r="E12" s="20">
        <f t="shared" ref="E12:E46" si="27">F11</f>
        <v>0.99583333333333324</v>
      </c>
      <c r="F12" s="20">
        <f t="shared" ref="F12:F46" si="28">TIME(S12,T12,0)</f>
        <v>3.4722222222220989E-3</v>
      </c>
      <c r="G12" s="21">
        <v>600</v>
      </c>
      <c r="H12" s="21">
        <v>60</v>
      </c>
      <c r="I12" s="22">
        <f t="shared" si="24"/>
        <v>0.99930555555555556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24.083333333333332</v>
      </c>
      <c r="S12" s="21">
        <f t="shared" si="25"/>
        <v>24</v>
      </c>
      <c r="T12" s="21">
        <f t="shared" si="26"/>
        <v>5</v>
      </c>
    </row>
    <row r="13" spans="1:20" s="23" customFormat="1">
      <c r="B13" s="33"/>
      <c r="C13" s="34"/>
      <c r="D13" s="38"/>
      <c r="E13" s="20">
        <f t="shared" si="27"/>
        <v>3.4722222222220989E-3</v>
      </c>
      <c r="F13" s="20">
        <f t="shared" si="28"/>
        <v>1.1111111111111112E-2</v>
      </c>
      <c r="G13" s="21">
        <v>600</v>
      </c>
      <c r="H13" s="21">
        <v>60</v>
      </c>
      <c r="I13" s="22">
        <f t="shared" ref="I13:I29" si="29">TIME(HOUR(E13),MINUTE(E13)+G13/120,0)</f>
        <v>6.9444444444444441E-3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0.26666666666666666</v>
      </c>
      <c r="S13" s="21">
        <f t="shared" ref="S13:S29" si="30">INT(R13)</f>
        <v>0</v>
      </c>
      <c r="T13" s="21">
        <f t="shared" ref="T13:T29" si="31">ROUND(((R13-S13)*60),0)</f>
        <v>16</v>
      </c>
    </row>
    <row r="14" spans="1:20" s="23" customFormat="1">
      <c r="B14" s="33"/>
      <c r="C14" s="34"/>
      <c r="D14" s="38"/>
      <c r="E14" s="20">
        <f t="shared" si="27"/>
        <v>1.1111111111111112E-2</v>
      </c>
      <c r="F14" s="20">
        <f t="shared" si="28"/>
        <v>1.8749999999999999E-2</v>
      </c>
      <c r="G14" s="21">
        <v>600</v>
      </c>
      <c r="H14" s="21">
        <v>60</v>
      </c>
      <c r="I14" s="22">
        <f t="shared" si="29"/>
        <v>1.4583333333333332E-2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0.45</v>
      </c>
      <c r="S14" s="21">
        <f t="shared" si="30"/>
        <v>0</v>
      </c>
      <c r="T14" s="21">
        <f t="shared" si="31"/>
        <v>27</v>
      </c>
    </row>
    <row r="15" spans="1:20" s="23" customFormat="1">
      <c r="B15" s="33"/>
      <c r="C15" s="34"/>
      <c r="D15" s="38"/>
      <c r="E15" s="20">
        <f t="shared" si="27"/>
        <v>1.8749999999999999E-2</v>
      </c>
      <c r="F15" s="20">
        <f t="shared" si="28"/>
        <v>2.6388888888888889E-2</v>
      </c>
      <c r="G15" s="21">
        <v>600</v>
      </c>
      <c r="H15" s="21">
        <v>60</v>
      </c>
      <c r="I15" s="22">
        <f t="shared" si="29"/>
        <v>2.2222222222222223E-2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N15" s="21">
        <f t="shared" si="9"/>
        <v>0</v>
      </c>
      <c r="O15" s="21">
        <f t="shared" si="10"/>
        <v>0</v>
      </c>
      <c r="P15" s="21">
        <f t="shared" si="11"/>
        <v>0</v>
      </c>
      <c r="Q15" s="21">
        <f t="shared" si="12"/>
        <v>0</v>
      </c>
      <c r="R15" s="21">
        <f t="shared" si="2"/>
        <v>0.6333333333333333</v>
      </c>
      <c r="S15" s="21">
        <f t="shared" si="30"/>
        <v>0</v>
      </c>
      <c r="T15" s="21">
        <f t="shared" si="31"/>
        <v>38</v>
      </c>
    </row>
    <row r="16" spans="1:20" s="23" customFormat="1">
      <c r="B16" s="33"/>
      <c r="C16" s="34"/>
      <c r="D16" s="38"/>
      <c r="E16" s="20">
        <f t="shared" si="27"/>
        <v>2.6388888888888889E-2</v>
      </c>
      <c r="F16" s="20">
        <f t="shared" si="28"/>
        <v>3.4027777777777775E-2</v>
      </c>
      <c r="G16" s="21">
        <v>600</v>
      </c>
      <c r="H16" s="21">
        <v>60</v>
      </c>
      <c r="I16" s="22">
        <f t="shared" si="29"/>
        <v>2.9861111111111113E-2</v>
      </c>
      <c r="K16" s="21">
        <f t="shared" si="6"/>
        <v>0</v>
      </c>
      <c r="L16" s="21">
        <f t="shared" si="7"/>
        <v>0</v>
      </c>
      <c r="M16" s="21">
        <f t="shared" si="8"/>
        <v>0</v>
      </c>
      <c r="N16" s="21">
        <f t="shared" si="9"/>
        <v>0</v>
      </c>
      <c r="O16" s="21">
        <f t="shared" si="10"/>
        <v>0</v>
      </c>
      <c r="P16" s="21">
        <f t="shared" si="11"/>
        <v>0</v>
      </c>
      <c r="Q16" s="21">
        <f t="shared" si="12"/>
        <v>0</v>
      </c>
      <c r="R16" s="21">
        <f t="shared" si="2"/>
        <v>0.81666666666666665</v>
      </c>
      <c r="S16" s="21">
        <f t="shared" si="30"/>
        <v>0</v>
      </c>
      <c r="T16" s="21">
        <f t="shared" si="31"/>
        <v>49</v>
      </c>
    </row>
    <row r="17" spans="2:20" s="23" customFormat="1">
      <c r="B17" s="33"/>
      <c r="C17" s="34"/>
      <c r="D17" s="38"/>
      <c r="E17" s="20">
        <f t="shared" si="27"/>
        <v>3.4027777777777775E-2</v>
      </c>
      <c r="F17" s="20">
        <f t="shared" si="28"/>
        <v>4.1666666666666664E-2</v>
      </c>
      <c r="G17" s="21">
        <v>600</v>
      </c>
      <c r="H17" s="21">
        <v>60</v>
      </c>
      <c r="I17" s="22">
        <f t="shared" si="29"/>
        <v>3.7499999999999999E-2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</v>
      </c>
      <c r="S17" s="21">
        <f t="shared" si="30"/>
        <v>1</v>
      </c>
      <c r="T17" s="21">
        <f t="shared" si="31"/>
        <v>0</v>
      </c>
    </row>
    <row r="18" spans="2:20" s="23" customFormat="1">
      <c r="B18" s="33"/>
      <c r="C18" s="34"/>
      <c r="D18" s="38"/>
      <c r="E18" s="20">
        <f t="shared" si="27"/>
        <v>4.1666666666666664E-2</v>
      </c>
      <c r="F18" s="20">
        <f t="shared" si="28"/>
        <v>4.9305555555555554E-2</v>
      </c>
      <c r="G18" s="21">
        <v>600</v>
      </c>
      <c r="H18" s="21">
        <v>60</v>
      </c>
      <c r="I18" s="22">
        <f t="shared" si="29"/>
        <v>4.5138888888888888E-2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1.1833333333333333</v>
      </c>
      <c r="S18" s="21">
        <f t="shared" si="30"/>
        <v>1</v>
      </c>
      <c r="T18" s="21">
        <f t="shared" si="31"/>
        <v>11</v>
      </c>
    </row>
    <row r="19" spans="2:20" s="23" customFormat="1">
      <c r="B19" s="33"/>
      <c r="C19" s="34"/>
      <c r="D19" s="38"/>
      <c r="E19" s="20">
        <f t="shared" si="27"/>
        <v>4.9305555555555554E-2</v>
      </c>
      <c r="F19" s="20">
        <f t="shared" si="28"/>
        <v>5.6944444444444443E-2</v>
      </c>
      <c r="G19" s="21">
        <v>600</v>
      </c>
      <c r="H19" s="21">
        <v>60</v>
      </c>
      <c r="I19" s="22">
        <f t="shared" si="29"/>
        <v>5.2777777777777778E-2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N19" s="21">
        <f t="shared" si="9"/>
        <v>0</v>
      </c>
      <c r="O19" s="21">
        <f t="shared" si="10"/>
        <v>0</v>
      </c>
      <c r="P19" s="21">
        <f t="shared" si="11"/>
        <v>0</v>
      </c>
      <c r="Q19" s="21">
        <f t="shared" si="12"/>
        <v>0</v>
      </c>
      <c r="R19" s="21">
        <f t="shared" si="2"/>
        <v>1.3666666666666667</v>
      </c>
      <c r="S19" s="21">
        <f t="shared" si="30"/>
        <v>1</v>
      </c>
      <c r="T19" s="21">
        <f t="shared" si="31"/>
        <v>22</v>
      </c>
    </row>
    <row r="20" spans="2:20" s="23" customFormat="1">
      <c r="B20" s="33"/>
      <c r="C20" s="34"/>
      <c r="D20" s="38"/>
      <c r="E20" s="20">
        <f t="shared" si="27"/>
        <v>5.6944444444444443E-2</v>
      </c>
      <c r="F20" s="20">
        <f t="shared" si="28"/>
        <v>6.458333333333334E-2</v>
      </c>
      <c r="G20" s="21">
        <v>600</v>
      </c>
      <c r="H20" s="21">
        <v>60</v>
      </c>
      <c r="I20" s="22">
        <f t="shared" si="29"/>
        <v>6.0416666666666667E-2</v>
      </c>
      <c r="K20" s="21">
        <f t="shared" si="6"/>
        <v>0</v>
      </c>
      <c r="L20" s="21">
        <f t="shared" si="7"/>
        <v>0</v>
      </c>
      <c r="M20" s="21">
        <f t="shared" si="8"/>
        <v>0</v>
      </c>
      <c r="N20" s="21">
        <f t="shared" si="9"/>
        <v>0</v>
      </c>
      <c r="O20" s="21">
        <f t="shared" si="10"/>
        <v>0</v>
      </c>
      <c r="P20" s="21">
        <f t="shared" si="11"/>
        <v>0</v>
      </c>
      <c r="Q20" s="21">
        <f t="shared" si="12"/>
        <v>0</v>
      </c>
      <c r="R20" s="21">
        <f t="shared" si="2"/>
        <v>1.55</v>
      </c>
      <c r="S20" s="21">
        <f t="shared" si="30"/>
        <v>1</v>
      </c>
      <c r="T20" s="21">
        <f t="shared" si="31"/>
        <v>33</v>
      </c>
    </row>
    <row r="21" spans="2:20" s="23" customFormat="1">
      <c r="B21" s="33"/>
      <c r="C21" s="34"/>
      <c r="D21" s="38"/>
      <c r="E21" s="20">
        <f t="shared" si="27"/>
        <v>6.458333333333334E-2</v>
      </c>
      <c r="F21" s="20">
        <f t="shared" si="28"/>
        <v>7.2222222222222229E-2</v>
      </c>
      <c r="G21" s="21">
        <v>600</v>
      </c>
      <c r="H21" s="21">
        <v>60</v>
      </c>
      <c r="I21" s="22">
        <f t="shared" si="29"/>
        <v>6.805555555555555E-2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N21" s="21">
        <f t="shared" si="9"/>
        <v>0</v>
      </c>
      <c r="O21" s="21">
        <f t="shared" si="10"/>
        <v>0</v>
      </c>
      <c r="P21" s="21">
        <f t="shared" si="11"/>
        <v>0</v>
      </c>
      <c r="Q21" s="21">
        <f t="shared" si="12"/>
        <v>0</v>
      </c>
      <c r="R21" s="21">
        <f t="shared" si="2"/>
        <v>1.7333333333333334</v>
      </c>
      <c r="S21" s="21">
        <f t="shared" si="30"/>
        <v>1</v>
      </c>
      <c r="T21" s="21">
        <f t="shared" si="31"/>
        <v>44</v>
      </c>
    </row>
    <row r="22" spans="2:20" s="23" customFormat="1">
      <c r="B22" s="33"/>
      <c r="C22" s="34"/>
      <c r="D22" s="38"/>
      <c r="E22" s="20">
        <f t="shared" si="27"/>
        <v>7.2222222222222229E-2</v>
      </c>
      <c r="F22" s="20">
        <f t="shared" si="28"/>
        <v>7.9861111111111105E-2</v>
      </c>
      <c r="G22" s="21">
        <v>600</v>
      </c>
      <c r="H22" s="21">
        <v>60</v>
      </c>
      <c r="I22" s="22">
        <f t="shared" si="29"/>
        <v>7.5694444444444439E-2</v>
      </c>
      <c r="K22" s="21">
        <f t="shared" si="6"/>
        <v>0</v>
      </c>
      <c r="L22" s="21">
        <f t="shared" si="7"/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2"/>
        <v>1.9166666666666665</v>
      </c>
      <c r="S22" s="21">
        <f t="shared" si="30"/>
        <v>1</v>
      </c>
      <c r="T22" s="21">
        <f t="shared" si="31"/>
        <v>55</v>
      </c>
    </row>
    <row r="23" spans="2:20" s="23" customFormat="1">
      <c r="B23" s="33"/>
      <c r="C23" s="34"/>
      <c r="D23" s="38"/>
      <c r="E23" s="20">
        <f t="shared" si="27"/>
        <v>7.9861111111111105E-2</v>
      </c>
      <c r="F23" s="20">
        <f t="shared" si="28"/>
        <v>8.7500000000000008E-2</v>
      </c>
      <c r="G23" s="21">
        <v>600</v>
      </c>
      <c r="H23" s="21">
        <v>60</v>
      </c>
      <c r="I23" s="22">
        <f t="shared" si="29"/>
        <v>8.3333333333333329E-2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2"/>
        <v>2.1</v>
      </c>
      <c r="S23" s="21">
        <f t="shared" si="30"/>
        <v>2</v>
      </c>
      <c r="T23" s="21">
        <f t="shared" si="31"/>
        <v>6</v>
      </c>
    </row>
    <row r="24" spans="2:20" s="23" customFormat="1">
      <c r="B24" s="33"/>
      <c r="C24" s="34"/>
      <c r="D24" s="38"/>
      <c r="E24" s="20">
        <f t="shared" si="27"/>
        <v>8.7500000000000008E-2</v>
      </c>
      <c r="F24" s="20">
        <f t="shared" si="28"/>
        <v>9.5138888888888884E-2</v>
      </c>
      <c r="G24" s="21">
        <v>600</v>
      </c>
      <c r="H24" s="21">
        <v>60</v>
      </c>
      <c r="I24" s="22">
        <f t="shared" si="29"/>
        <v>9.0972222222222218E-2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2"/>
        <v>2.2833333333333332</v>
      </c>
      <c r="S24" s="21">
        <f t="shared" si="30"/>
        <v>2</v>
      </c>
      <c r="T24" s="21">
        <f t="shared" si="31"/>
        <v>17</v>
      </c>
    </row>
    <row r="25" spans="2:20" s="23" customFormat="1">
      <c r="B25" s="33"/>
      <c r="C25" s="34"/>
      <c r="D25" s="38"/>
      <c r="E25" s="20">
        <f t="shared" si="27"/>
        <v>9.5138888888888884E-2</v>
      </c>
      <c r="F25" s="20">
        <f t="shared" si="28"/>
        <v>0.10277777777777779</v>
      </c>
      <c r="G25" s="21">
        <v>600</v>
      </c>
      <c r="H25" s="21">
        <v>60</v>
      </c>
      <c r="I25" s="22">
        <f t="shared" si="29"/>
        <v>9.8611111111111108E-2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2"/>
        <v>2.4666666666666668</v>
      </c>
      <c r="S25" s="21">
        <f t="shared" si="30"/>
        <v>2</v>
      </c>
      <c r="T25" s="21">
        <f t="shared" si="31"/>
        <v>28</v>
      </c>
    </row>
    <row r="26" spans="2:20" s="23" customFormat="1">
      <c r="B26" s="33"/>
      <c r="C26" s="34"/>
      <c r="D26" s="38"/>
      <c r="E26" s="20">
        <f t="shared" si="27"/>
        <v>0.10277777777777779</v>
      </c>
      <c r="F26" s="20">
        <f t="shared" si="28"/>
        <v>0.11041666666666666</v>
      </c>
      <c r="G26" s="21">
        <v>600</v>
      </c>
      <c r="H26" s="21">
        <v>60</v>
      </c>
      <c r="I26" s="22">
        <f t="shared" si="29"/>
        <v>0.10625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2"/>
        <v>2.65</v>
      </c>
      <c r="S26" s="21">
        <f t="shared" si="30"/>
        <v>2</v>
      </c>
      <c r="T26" s="21">
        <f t="shared" si="31"/>
        <v>39</v>
      </c>
    </row>
    <row r="27" spans="2:20" s="23" customFormat="1">
      <c r="B27" s="33"/>
      <c r="C27" s="34"/>
      <c r="D27" s="38"/>
      <c r="E27" s="20">
        <f t="shared" si="27"/>
        <v>0.11041666666666666</v>
      </c>
      <c r="F27" s="20">
        <f t="shared" si="28"/>
        <v>0.11805555555555557</v>
      </c>
      <c r="G27" s="21">
        <v>600</v>
      </c>
      <c r="H27" s="21">
        <v>60</v>
      </c>
      <c r="I27" s="22">
        <f t="shared" si="29"/>
        <v>0.11388888888888889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2"/>
        <v>2.8333333333333335</v>
      </c>
      <c r="S27" s="21">
        <f t="shared" si="30"/>
        <v>2</v>
      </c>
      <c r="T27" s="21">
        <f t="shared" si="31"/>
        <v>50</v>
      </c>
    </row>
    <row r="28" spans="2:20" s="23" customFormat="1">
      <c r="B28" s="33"/>
      <c r="C28" s="34"/>
      <c r="D28" s="38"/>
      <c r="E28" s="20">
        <f t="shared" si="27"/>
        <v>0.11805555555555557</v>
      </c>
      <c r="F28" s="20">
        <f t="shared" si="28"/>
        <v>0.12569444444444444</v>
      </c>
      <c r="G28" s="21">
        <v>600</v>
      </c>
      <c r="H28" s="21">
        <v>60</v>
      </c>
      <c r="I28" s="22">
        <f t="shared" si="29"/>
        <v>0.12152777777777778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2"/>
        <v>3.0166666666666666</v>
      </c>
      <c r="S28" s="21">
        <f t="shared" si="30"/>
        <v>3</v>
      </c>
      <c r="T28" s="21">
        <f t="shared" si="31"/>
        <v>1</v>
      </c>
    </row>
    <row r="29" spans="2:20" s="23" customFormat="1">
      <c r="B29" s="33"/>
      <c r="C29" s="34"/>
      <c r="D29" s="38"/>
      <c r="E29" s="20">
        <f t="shared" si="27"/>
        <v>0.12569444444444444</v>
      </c>
      <c r="F29" s="20">
        <f t="shared" si="28"/>
        <v>0.13333333333333333</v>
      </c>
      <c r="G29" s="21">
        <v>600</v>
      </c>
      <c r="H29" s="21">
        <v>60</v>
      </c>
      <c r="I29" s="22">
        <f t="shared" si="29"/>
        <v>0.12916666666666668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2"/>
        <v>3.2</v>
      </c>
      <c r="S29" s="21">
        <f t="shared" si="30"/>
        <v>3</v>
      </c>
      <c r="T29" s="21">
        <f t="shared" si="31"/>
        <v>12</v>
      </c>
    </row>
    <row r="30" spans="2:20" s="23" customFormat="1">
      <c r="B30" s="33"/>
      <c r="C30" s="34"/>
      <c r="D30" s="38"/>
      <c r="E30" s="20">
        <f t="shared" si="27"/>
        <v>0.13333333333333333</v>
      </c>
      <c r="F30" s="20">
        <f t="shared" si="28"/>
        <v>0.14097222222222222</v>
      </c>
      <c r="G30" s="21">
        <v>600</v>
      </c>
      <c r="H30" s="21">
        <v>60</v>
      </c>
      <c r="I30" s="22">
        <f t="shared" ref="I30:I35" si="32">TIME(HOUR(E30),MINUTE(E30)+G30/120,0)</f>
        <v>0.13680555555555554</v>
      </c>
      <c r="K30" s="21">
        <f t="shared" ref="K30:K35" si="33">IF(MID(A30,1,2)="RM",G30+H30,0)</f>
        <v>0</v>
      </c>
      <c r="L30" s="21">
        <f t="shared" ref="L30:L35" si="34">IF(MID(A30,1,2)="MP",0,IF(MID(A30,1,1)="M",G30+H30,0))</f>
        <v>0</v>
      </c>
      <c r="M30" s="21">
        <f t="shared" ref="M30:M35" si="35">IF(MID(A30,1,2)="KP",G30+H30,0)</f>
        <v>0</v>
      </c>
      <c r="N30" s="21">
        <f t="shared" ref="N30:N35" si="36">IF(MID(A30,1,2)="MP",G30+H30,0)</f>
        <v>0</v>
      </c>
      <c r="O30" s="21">
        <f t="shared" ref="O30:O35" si="37">IF(MID(A30,1,2)="OC",G30+H30,0)</f>
        <v>0</v>
      </c>
      <c r="P30" s="21">
        <f t="shared" ref="P30:P35" si="38">IF(MID(A30,1,2)="AS",G30+H30,0)</f>
        <v>0</v>
      </c>
      <c r="Q30" s="21">
        <f t="shared" ref="Q30:Q35" si="39">IF(MID(A30,1,2)="IP",G30+H30,0)</f>
        <v>0</v>
      </c>
      <c r="R30" s="21">
        <f t="shared" ref="R30:R35" si="40">HOUR(E30)+(MINUTE(E30)+(G30+H30)/60)/60</f>
        <v>3.3833333333333333</v>
      </c>
      <c r="S30" s="21">
        <f t="shared" ref="S30:S35" si="41">INT(R30)</f>
        <v>3</v>
      </c>
      <c r="T30" s="21">
        <f t="shared" ref="T30:T35" si="42">ROUND(((R30-S30)*60),0)</f>
        <v>23</v>
      </c>
    </row>
    <row r="31" spans="2:20" s="23" customFormat="1">
      <c r="B31" s="33"/>
      <c r="C31" s="34"/>
      <c r="D31" s="38"/>
      <c r="E31" s="20">
        <f t="shared" si="27"/>
        <v>0.14097222222222222</v>
      </c>
      <c r="F31" s="20">
        <f t="shared" si="28"/>
        <v>0.14861111111111111</v>
      </c>
      <c r="G31" s="21">
        <v>600</v>
      </c>
      <c r="H31" s="21">
        <v>60</v>
      </c>
      <c r="I31" s="22">
        <f t="shared" si="32"/>
        <v>0.14444444444444446</v>
      </c>
      <c r="K31" s="21">
        <f t="shared" si="33"/>
        <v>0</v>
      </c>
      <c r="L31" s="21">
        <f t="shared" si="34"/>
        <v>0</v>
      </c>
      <c r="M31" s="21">
        <f t="shared" si="35"/>
        <v>0</v>
      </c>
      <c r="N31" s="21">
        <f t="shared" si="36"/>
        <v>0</v>
      </c>
      <c r="O31" s="21">
        <f t="shared" si="37"/>
        <v>0</v>
      </c>
      <c r="P31" s="21">
        <f t="shared" si="38"/>
        <v>0</v>
      </c>
      <c r="Q31" s="21">
        <f t="shared" si="39"/>
        <v>0</v>
      </c>
      <c r="R31" s="21">
        <f t="shared" si="40"/>
        <v>3.5666666666666664</v>
      </c>
      <c r="S31" s="21">
        <f t="shared" si="41"/>
        <v>3</v>
      </c>
      <c r="T31" s="21">
        <f t="shared" si="42"/>
        <v>34</v>
      </c>
    </row>
    <row r="32" spans="2:20" s="23" customFormat="1">
      <c r="B32" s="33"/>
      <c r="C32" s="34"/>
      <c r="D32" s="38"/>
      <c r="E32" s="20">
        <f t="shared" si="27"/>
        <v>0.14861111111111111</v>
      </c>
      <c r="F32" s="20">
        <f t="shared" si="28"/>
        <v>0.15625</v>
      </c>
      <c r="G32" s="21">
        <v>600</v>
      </c>
      <c r="H32" s="21">
        <v>60</v>
      </c>
      <c r="I32" s="22">
        <f t="shared" si="32"/>
        <v>0.15208333333333332</v>
      </c>
      <c r="K32" s="21">
        <f t="shared" si="33"/>
        <v>0</v>
      </c>
      <c r="L32" s="21">
        <f t="shared" si="34"/>
        <v>0</v>
      </c>
      <c r="M32" s="21">
        <f t="shared" si="35"/>
        <v>0</v>
      </c>
      <c r="N32" s="21">
        <f t="shared" si="36"/>
        <v>0</v>
      </c>
      <c r="O32" s="21">
        <f t="shared" si="37"/>
        <v>0</v>
      </c>
      <c r="P32" s="21">
        <f t="shared" si="38"/>
        <v>0</v>
      </c>
      <c r="Q32" s="21">
        <f t="shared" si="39"/>
        <v>0</v>
      </c>
      <c r="R32" s="21">
        <f t="shared" si="40"/>
        <v>3.75</v>
      </c>
      <c r="S32" s="21">
        <f t="shared" si="41"/>
        <v>3</v>
      </c>
      <c r="T32" s="21">
        <f t="shared" si="42"/>
        <v>45</v>
      </c>
    </row>
    <row r="33" spans="2:20" s="23" customFormat="1">
      <c r="B33" s="33"/>
      <c r="C33" s="34"/>
      <c r="D33" s="38"/>
      <c r="E33" s="20">
        <f t="shared" si="27"/>
        <v>0.15625</v>
      </c>
      <c r="F33" s="20">
        <f t="shared" si="28"/>
        <v>0.16388888888888889</v>
      </c>
      <c r="G33" s="21">
        <v>600</v>
      </c>
      <c r="H33" s="21">
        <v>60</v>
      </c>
      <c r="I33" s="22">
        <f t="shared" si="32"/>
        <v>0.15972222222222224</v>
      </c>
      <c r="K33" s="21">
        <f t="shared" si="33"/>
        <v>0</v>
      </c>
      <c r="L33" s="21">
        <f t="shared" si="34"/>
        <v>0</v>
      </c>
      <c r="M33" s="21">
        <f t="shared" si="35"/>
        <v>0</v>
      </c>
      <c r="N33" s="21">
        <f t="shared" si="36"/>
        <v>0</v>
      </c>
      <c r="O33" s="21">
        <f t="shared" si="37"/>
        <v>0</v>
      </c>
      <c r="P33" s="21">
        <f t="shared" si="38"/>
        <v>0</v>
      </c>
      <c r="Q33" s="21">
        <f t="shared" si="39"/>
        <v>0</v>
      </c>
      <c r="R33" s="21">
        <f t="shared" si="40"/>
        <v>3.9333333333333336</v>
      </c>
      <c r="S33" s="21">
        <f t="shared" si="41"/>
        <v>3</v>
      </c>
      <c r="T33" s="21">
        <f t="shared" si="42"/>
        <v>56</v>
      </c>
    </row>
    <row r="34" spans="2:20" s="23" customFormat="1">
      <c r="B34" s="33"/>
      <c r="C34" s="34"/>
      <c r="D34" s="38"/>
      <c r="E34" s="20">
        <f t="shared" si="27"/>
        <v>0.16388888888888889</v>
      </c>
      <c r="F34" s="20">
        <f t="shared" si="28"/>
        <v>0.17152777777777775</v>
      </c>
      <c r="G34" s="21">
        <v>600</v>
      </c>
      <c r="H34" s="21">
        <v>60</v>
      </c>
      <c r="I34" s="22">
        <f t="shared" si="32"/>
        <v>0.1673611111111111</v>
      </c>
      <c r="K34" s="21">
        <f t="shared" si="33"/>
        <v>0</v>
      </c>
      <c r="L34" s="21">
        <f t="shared" si="34"/>
        <v>0</v>
      </c>
      <c r="M34" s="21">
        <f t="shared" si="35"/>
        <v>0</v>
      </c>
      <c r="N34" s="21">
        <f t="shared" si="36"/>
        <v>0</v>
      </c>
      <c r="O34" s="21">
        <f t="shared" si="37"/>
        <v>0</v>
      </c>
      <c r="P34" s="21">
        <f t="shared" si="38"/>
        <v>0</v>
      </c>
      <c r="Q34" s="21">
        <f t="shared" si="39"/>
        <v>0</v>
      </c>
      <c r="R34" s="21">
        <f t="shared" si="40"/>
        <v>4.1166666666666671</v>
      </c>
      <c r="S34" s="21">
        <f t="shared" si="41"/>
        <v>4</v>
      </c>
      <c r="T34" s="21">
        <f t="shared" si="42"/>
        <v>7</v>
      </c>
    </row>
    <row r="35" spans="2:20" s="23" customFormat="1">
      <c r="B35" s="33"/>
      <c r="C35" s="34"/>
      <c r="D35" s="38"/>
      <c r="E35" s="20">
        <f t="shared" si="27"/>
        <v>0.17152777777777775</v>
      </c>
      <c r="F35" s="20">
        <f t="shared" si="28"/>
        <v>0.17916666666666667</v>
      </c>
      <c r="G35" s="21">
        <v>600</v>
      </c>
      <c r="H35" s="21">
        <v>60</v>
      </c>
      <c r="I35" s="22">
        <f t="shared" si="32"/>
        <v>0.17500000000000002</v>
      </c>
      <c r="K35" s="21">
        <f t="shared" si="33"/>
        <v>0</v>
      </c>
      <c r="L35" s="21">
        <f t="shared" si="34"/>
        <v>0</v>
      </c>
      <c r="M35" s="21">
        <f t="shared" si="35"/>
        <v>0</v>
      </c>
      <c r="N35" s="21">
        <f t="shared" si="36"/>
        <v>0</v>
      </c>
      <c r="O35" s="21">
        <f t="shared" si="37"/>
        <v>0</v>
      </c>
      <c r="P35" s="21">
        <f t="shared" si="38"/>
        <v>0</v>
      </c>
      <c r="Q35" s="21">
        <f t="shared" si="39"/>
        <v>0</v>
      </c>
      <c r="R35" s="21">
        <f t="shared" si="40"/>
        <v>4.3</v>
      </c>
      <c r="S35" s="21">
        <f t="shared" si="41"/>
        <v>4</v>
      </c>
      <c r="T35" s="21">
        <f t="shared" si="42"/>
        <v>18</v>
      </c>
    </row>
    <row r="36" spans="2:20" s="23" customFormat="1">
      <c r="B36" s="33"/>
      <c r="C36" s="34"/>
      <c r="D36" s="38"/>
      <c r="E36" s="20">
        <f t="shared" si="27"/>
        <v>0.17916666666666667</v>
      </c>
      <c r="F36" s="20">
        <f t="shared" si="28"/>
        <v>0.18680555555555556</v>
      </c>
      <c r="G36" s="21">
        <v>600</v>
      </c>
      <c r="H36" s="21">
        <v>60</v>
      </c>
      <c r="I36" s="22">
        <f t="shared" ref="I36:I45" si="43">TIME(HOUR(E36),MINUTE(E36)+G36/120,0)</f>
        <v>0.18263888888888891</v>
      </c>
      <c r="K36" s="21">
        <f t="shared" ref="K36:K45" si="44">IF(MID(A36,1,2)="RM",G36+H36,0)</f>
        <v>0</v>
      </c>
      <c r="L36" s="21">
        <f t="shared" ref="L36:L45" si="45">IF(MID(A36,1,2)="MP",0,IF(MID(A36,1,1)="M",G36+H36,0))</f>
        <v>0</v>
      </c>
      <c r="M36" s="21">
        <f t="shared" ref="M36:M45" si="46">IF(MID(A36,1,2)="KP",G36+H36,0)</f>
        <v>0</v>
      </c>
      <c r="N36" s="21">
        <f t="shared" ref="N36:N45" si="47">IF(MID(A36,1,2)="MP",G36+H36,0)</f>
        <v>0</v>
      </c>
      <c r="O36" s="21">
        <f t="shared" ref="O36:O45" si="48">IF(MID(A36,1,2)="OC",G36+H36,0)</f>
        <v>0</v>
      </c>
      <c r="P36" s="21">
        <f t="shared" ref="P36:P45" si="49">IF(MID(A36,1,2)="AS",G36+H36,0)</f>
        <v>0</v>
      </c>
      <c r="Q36" s="21">
        <f t="shared" ref="Q36:Q45" si="50">IF(MID(A36,1,2)="IP",G36+H36,0)</f>
        <v>0</v>
      </c>
      <c r="R36" s="21">
        <f t="shared" ref="R36:R45" si="51">HOUR(E36)+(MINUTE(E36)+(G36+H36)/60)/60</f>
        <v>4.4833333333333334</v>
      </c>
      <c r="S36" s="21">
        <f t="shared" ref="S36:S45" si="52">INT(R36)</f>
        <v>4</v>
      </c>
      <c r="T36" s="21">
        <f t="shared" ref="T36:T45" si="53">ROUND(((R36-S36)*60),0)</f>
        <v>29</v>
      </c>
    </row>
    <row r="37" spans="2:20" s="23" customFormat="1">
      <c r="B37" s="33"/>
      <c r="C37" s="34"/>
      <c r="D37" s="38"/>
      <c r="E37" s="20">
        <f t="shared" si="27"/>
        <v>0.18680555555555556</v>
      </c>
      <c r="F37" s="20">
        <f t="shared" si="28"/>
        <v>0.19444444444444445</v>
      </c>
      <c r="G37" s="21">
        <v>600</v>
      </c>
      <c r="H37" s="21">
        <v>60</v>
      </c>
      <c r="I37" s="22">
        <f t="shared" si="43"/>
        <v>0.19027777777777777</v>
      </c>
      <c r="K37" s="21">
        <f t="shared" si="44"/>
        <v>0</v>
      </c>
      <c r="L37" s="21">
        <f t="shared" si="45"/>
        <v>0</v>
      </c>
      <c r="M37" s="21">
        <f t="shared" si="46"/>
        <v>0</v>
      </c>
      <c r="N37" s="21">
        <f t="shared" si="47"/>
        <v>0</v>
      </c>
      <c r="O37" s="21">
        <f t="shared" si="48"/>
        <v>0</v>
      </c>
      <c r="P37" s="21">
        <f t="shared" si="49"/>
        <v>0</v>
      </c>
      <c r="Q37" s="21">
        <f t="shared" si="50"/>
        <v>0</v>
      </c>
      <c r="R37" s="21">
        <f t="shared" si="51"/>
        <v>4.666666666666667</v>
      </c>
      <c r="S37" s="21">
        <f t="shared" si="52"/>
        <v>4</v>
      </c>
      <c r="T37" s="21">
        <f t="shared" si="53"/>
        <v>40</v>
      </c>
    </row>
    <row r="38" spans="2:20" s="23" customFormat="1">
      <c r="B38" s="33"/>
      <c r="C38" s="34"/>
      <c r="D38" s="38"/>
      <c r="E38" s="20">
        <f t="shared" si="27"/>
        <v>0.19444444444444445</v>
      </c>
      <c r="F38" s="20">
        <f t="shared" si="28"/>
        <v>0.20208333333333331</v>
      </c>
      <c r="G38" s="21">
        <v>600</v>
      </c>
      <c r="H38" s="21">
        <v>60</v>
      </c>
      <c r="I38" s="22">
        <f t="shared" si="43"/>
        <v>0.19791666666666666</v>
      </c>
      <c r="K38" s="21">
        <f t="shared" si="44"/>
        <v>0</v>
      </c>
      <c r="L38" s="21">
        <f t="shared" si="45"/>
        <v>0</v>
      </c>
      <c r="M38" s="21">
        <f t="shared" si="46"/>
        <v>0</v>
      </c>
      <c r="N38" s="21">
        <f t="shared" si="47"/>
        <v>0</v>
      </c>
      <c r="O38" s="21">
        <f t="shared" si="48"/>
        <v>0</v>
      </c>
      <c r="P38" s="21">
        <f t="shared" si="49"/>
        <v>0</v>
      </c>
      <c r="Q38" s="21">
        <f t="shared" si="50"/>
        <v>0</v>
      </c>
      <c r="R38" s="21">
        <f t="shared" si="51"/>
        <v>4.8499999999999996</v>
      </c>
      <c r="S38" s="21">
        <f t="shared" si="52"/>
        <v>4</v>
      </c>
      <c r="T38" s="21">
        <f t="shared" si="53"/>
        <v>51</v>
      </c>
    </row>
    <row r="39" spans="2:20" s="23" customFormat="1">
      <c r="B39" s="33"/>
      <c r="C39" s="34"/>
      <c r="D39" s="38"/>
      <c r="E39" s="20">
        <f t="shared" si="27"/>
        <v>0.20208333333333331</v>
      </c>
      <c r="F39" s="20">
        <f t="shared" si="28"/>
        <v>0.20972222222222223</v>
      </c>
      <c r="G39" s="21">
        <v>600</v>
      </c>
      <c r="H39" s="21">
        <v>60</v>
      </c>
      <c r="I39" s="22">
        <f t="shared" si="43"/>
        <v>0.20555555555555557</v>
      </c>
      <c r="K39" s="21">
        <f t="shared" si="44"/>
        <v>0</v>
      </c>
      <c r="L39" s="21">
        <f t="shared" si="45"/>
        <v>0</v>
      </c>
      <c r="M39" s="21">
        <f t="shared" si="46"/>
        <v>0</v>
      </c>
      <c r="N39" s="21">
        <f t="shared" si="47"/>
        <v>0</v>
      </c>
      <c r="O39" s="21">
        <f t="shared" si="48"/>
        <v>0</v>
      </c>
      <c r="P39" s="21">
        <f t="shared" si="49"/>
        <v>0</v>
      </c>
      <c r="Q39" s="21">
        <f t="shared" si="50"/>
        <v>0</v>
      </c>
      <c r="R39" s="21">
        <f t="shared" si="51"/>
        <v>5.0333333333333332</v>
      </c>
      <c r="S39" s="21">
        <f t="shared" si="52"/>
        <v>5</v>
      </c>
      <c r="T39" s="21">
        <f t="shared" si="53"/>
        <v>2</v>
      </c>
    </row>
    <row r="40" spans="2:20" s="23" customFormat="1">
      <c r="B40" s="33"/>
      <c r="C40" s="34"/>
      <c r="D40" s="38"/>
      <c r="E40" s="20">
        <f t="shared" si="27"/>
        <v>0.20972222222222223</v>
      </c>
      <c r="F40" s="20">
        <f t="shared" si="28"/>
        <v>0.21736111111111112</v>
      </c>
      <c r="G40" s="21">
        <v>600</v>
      </c>
      <c r="H40" s="21">
        <v>60</v>
      </c>
      <c r="I40" s="22">
        <f t="shared" si="43"/>
        <v>0.21319444444444444</v>
      </c>
      <c r="K40" s="21">
        <f t="shared" si="44"/>
        <v>0</v>
      </c>
      <c r="L40" s="21">
        <f t="shared" si="45"/>
        <v>0</v>
      </c>
      <c r="M40" s="21">
        <f t="shared" si="46"/>
        <v>0</v>
      </c>
      <c r="N40" s="21">
        <f t="shared" si="47"/>
        <v>0</v>
      </c>
      <c r="O40" s="21">
        <f t="shared" si="48"/>
        <v>0</v>
      </c>
      <c r="P40" s="21">
        <f t="shared" si="49"/>
        <v>0</v>
      </c>
      <c r="Q40" s="21">
        <f t="shared" si="50"/>
        <v>0</v>
      </c>
      <c r="R40" s="21">
        <f t="shared" si="51"/>
        <v>5.2166666666666668</v>
      </c>
      <c r="S40" s="21">
        <f t="shared" si="52"/>
        <v>5</v>
      </c>
      <c r="T40" s="21">
        <f t="shared" si="53"/>
        <v>13</v>
      </c>
    </row>
    <row r="41" spans="2:20" s="23" customFormat="1">
      <c r="B41" s="33"/>
      <c r="C41" s="34"/>
      <c r="D41" s="38"/>
      <c r="E41" s="20">
        <f t="shared" si="27"/>
        <v>0.21736111111111112</v>
      </c>
      <c r="F41" s="20">
        <f t="shared" si="28"/>
        <v>0.22777777777777777</v>
      </c>
      <c r="G41" s="21">
        <v>600</v>
      </c>
      <c r="H41" s="21">
        <v>300</v>
      </c>
      <c r="I41" s="22">
        <f t="shared" si="43"/>
        <v>0.22083333333333333</v>
      </c>
      <c r="K41" s="21">
        <f t="shared" si="44"/>
        <v>0</v>
      </c>
      <c r="L41" s="21">
        <f t="shared" si="45"/>
        <v>0</v>
      </c>
      <c r="M41" s="21">
        <f t="shared" si="46"/>
        <v>0</v>
      </c>
      <c r="N41" s="21">
        <f t="shared" si="47"/>
        <v>0</v>
      </c>
      <c r="O41" s="21">
        <f t="shared" si="48"/>
        <v>0</v>
      </c>
      <c r="P41" s="21">
        <f t="shared" si="49"/>
        <v>0</v>
      </c>
      <c r="Q41" s="21">
        <f t="shared" si="50"/>
        <v>0</v>
      </c>
      <c r="R41" s="21">
        <f t="shared" si="51"/>
        <v>5.4666666666666668</v>
      </c>
      <c r="S41" s="21">
        <f t="shared" si="52"/>
        <v>5</v>
      </c>
      <c r="T41" s="21">
        <f t="shared" si="53"/>
        <v>28</v>
      </c>
    </row>
    <row r="42" spans="2:20" s="23" customFormat="1">
      <c r="B42" s="55"/>
      <c r="C42" s="47"/>
      <c r="D42" s="47"/>
      <c r="E42" s="20">
        <f t="shared" si="27"/>
        <v>0.22777777777777777</v>
      </c>
      <c r="F42" s="20">
        <f t="shared" si="28"/>
        <v>0.24166666666666667</v>
      </c>
      <c r="G42" s="21">
        <v>900</v>
      </c>
      <c r="H42" s="21">
        <v>300</v>
      </c>
      <c r="I42" s="22">
        <f t="shared" si="43"/>
        <v>0.23263888888888887</v>
      </c>
      <c r="K42" s="21">
        <f t="shared" si="44"/>
        <v>0</v>
      </c>
      <c r="L42" s="21">
        <f t="shared" si="45"/>
        <v>0</v>
      </c>
      <c r="M42" s="21">
        <f t="shared" si="46"/>
        <v>0</v>
      </c>
      <c r="N42" s="21">
        <f t="shared" si="47"/>
        <v>0</v>
      </c>
      <c r="O42" s="21">
        <f t="shared" si="48"/>
        <v>0</v>
      </c>
      <c r="P42" s="21">
        <f t="shared" si="49"/>
        <v>0</v>
      </c>
      <c r="Q42" s="21">
        <f t="shared" si="50"/>
        <v>0</v>
      </c>
      <c r="R42" s="21">
        <f t="shared" si="51"/>
        <v>5.8</v>
      </c>
      <c r="S42" s="21">
        <f t="shared" si="52"/>
        <v>5</v>
      </c>
      <c r="T42" s="21">
        <f t="shared" si="53"/>
        <v>48</v>
      </c>
    </row>
    <row r="43" spans="2:20" s="23" customFormat="1">
      <c r="B43" s="55"/>
      <c r="C43" s="47"/>
      <c r="D43" s="48"/>
      <c r="E43" s="20">
        <f t="shared" si="27"/>
        <v>0.24166666666666667</v>
      </c>
      <c r="F43" s="20">
        <f t="shared" si="28"/>
        <v>0.25555555555555559</v>
      </c>
      <c r="G43" s="21">
        <v>900</v>
      </c>
      <c r="H43" s="21">
        <v>300</v>
      </c>
      <c r="I43" s="22">
        <f t="shared" si="43"/>
        <v>0.24652777777777779</v>
      </c>
      <c r="K43" s="21">
        <f t="shared" si="44"/>
        <v>0</v>
      </c>
      <c r="L43" s="21">
        <f t="shared" si="45"/>
        <v>0</v>
      </c>
      <c r="M43" s="21">
        <f t="shared" si="46"/>
        <v>0</v>
      </c>
      <c r="N43" s="21">
        <f t="shared" si="47"/>
        <v>0</v>
      </c>
      <c r="O43" s="21">
        <f t="shared" si="48"/>
        <v>0</v>
      </c>
      <c r="P43" s="21">
        <f t="shared" si="49"/>
        <v>0</v>
      </c>
      <c r="Q43" s="21">
        <f t="shared" si="50"/>
        <v>0</v>
      </c>
      <c r="R43" s="21">
        <f t="shared" si="51"/>
        <v>6.1333333333333329</v>
      </c>
      <c r="S43" s="21">
        <f t="shared" si="52"/>
        <v>6</v>
      </c>
      <c r="T43" s="21">
        <f t="shared" si="53"/>
        <v>8</v>
      </c>
    </row>
    <row r="44" spans="2:20" s="23" customFormat="1">
      <c r="B44" s="55"/>
      <c r="C44" s="47"/>
      <c r="D44" s="47"/>
      <c r="E44" s="20">
        <f t="shared" si="27"/>
        <v>0.25555555555555559</v>
      </c>
      <c r="F44" s="20">
        <f t="shared" si="28"/>
        <v>0.26944444444444443</v>
      </c>
      <c r="G44" s="21">
        <v>900</v>
      </c>
      <c r="H44" s="21">
        <v>300</v>
      </c>
      <c r="I44" s="22">
        <f t="shared" si="43"/>
        <v>0.26041666666666669</v>
      </c>
      <c r="K44" s="21">
        <f t="shared" si="44"/>
        <v>0</v>
      </c>
      <c r="L44" s="21">
        <f t="shared" si="45"/>
        <v>0</v>
      </c>
      <c r="M44" s="21">
        <f t="shared" si="46"/>
        <v>0</v>
      </c>
      <c r="N44" s="21">
        <f t="shared" si="47"/>
        <v>0</v>
      </c>
      <c r="O44" s="21">
        <f t="shared" si="48"/>
        <v>0</v>
      </c>
      <c r="P44" s="21">
        <f t="shared" si="49"/>
        <v>0</v>
      </c>
      <c r="Q44" s="21">
        <f t="shared" si="50"/>
        <v>0</v>
      </c>
      <c r="R44" s="21">
        <f t="shared" si="51"/>
        <v>6.4666666666666668</v>
      </c>
      <c r="S44" s="21">
        <f t="shared" si="52"/>
        <v>6</v>
      </c>
      <c r="T44" s="21">
        <f t="shared" si="53"/>
        <v>28</v>
      </c>
    </row>
    <row r="45" spans="2:20" s="23" customFormat="1">
      <c r="B45" s="55"/>
      <c r="C45" s="47"/>
      <c r="D45" s="48"/>
      <c r="E45" s="20">
        <f t="shared" si="27"/>
        <v>0.26944444444444443</v>
      </c>
      <c r="F45" s="20">
        <f t="shared" si="28"/>
        <v>0.28333333333333333</v>
      </c>
      <c r="G45" s="21">
        <v>900</v>
      </c>
      <c r="H45" s="21">
        <v>300</v>
      </c>
      <c r="I45" s="22">
        <f t="shared" si="43"/>
        <v>0.27430555555555552</v>
      </c>
      <c r="K45" s="21">
        <f t="shared" si="44"/>
        <v>0</v>
      </c>
      <c r="L45" s="21">
        <f t="shared" si="45"/>
        <v>0</v>
      </c>
      <c r="M45" s="21">
        <f t="shared" si="46"/>
        <v>0</v>
      </c>
      <c r="N45" s="21">
        <f t="shared" si="47"/>
        <v>0</v>
      </c>
      <c r="O45" s="21">
        <f t="shared" si="48"/>
        <v>0</v>
      </c>
      <c r="P45" s="21">
        <f t="shared" si="49"/>
        <v>0</v>
      </c>
      <c r="Q45" s="21">
        <f t="shared" si="50"/>
        <v>0</v>
      </c>
      <c r="R45" s="21">
        <f t="shared" si="51"/>
        <v>6.8</v>
      </c>
      <c r="S45" s="21">
        <f t="shared" si="52"/>
        <v>6</v>
      </c>
      <c r="T45" s="21">
        <f t="shared" si="53"/>
        <v>48</v>
      </c>
    </row>
    <row r="46" spans="2:20" s="23" customFormat="1">
      <c r="B46" s="55"/>
      <c r="C46" s="44"/>
      <c r="D46" s="42"/>
      <c r="E46" s="20">
        <f t="shared" si="27"/>
        <v>0.28333333333333333</v>
      </c>
      <c r="F46" s="20">
        <f t="shared" si="28"/>
        <v>0.29375000000000001</v>
      </c>
      <c r="G46" s="21">
        <v>600</v>
      </c>
      <c r="H46" s="21">
        <v>300</v>
      </c>
      <c r="I46" s="22">
        <f t="shared" ref="I46" si="54">TIME(HOUR(E46),MINUTE(E46)+G46/120,0)</f>
        <v>0.28680555555555554</v>
      </c>
      <c r="K46" s="21">
        <f t="shared" ref="K46" si="55">IF(MID(A46,1,2)="RM",G46+H46,0)</f>
        <v>0</v>
      </c>
      <c r="L46" s="21">
        <f t="shared" ref="L46" si="56">IF(MID(A46,1,2)="MP",0,IF(MID(A46,1,1)="M",G46+H46,0))</f>
        <v>0</v>
      </c>
      <c r="M46" s="21">
        <f t="shared" ref="M46" si="57">IF(MID(A46,1,2)="KP",G46+H46,0)</f>
        <v>0</v>
      </c>
      <c r="N46" s="21">
        <f t="shared" ref="N46" si="58">IF(MID(A46,1,2)="MP",G46+H46,0)</f>
        <v>0</v>
      </c>
      <c r="O46" s="21">
        <f t="shared" ref="O46" si="59">IF(MID(A46,1,2)="OC",G46+H46,0)</f>
        <v>0</v>
      </c>
      <c r="P46" s="21">
        <f t="shared" ref="P46" si="60">IF(MID(A46,1,2)="AS",G46+H46,0)</f>
        <v>0</v>
      </c>
      <c r="Q46" s="21">
        <f t="shared" ref="Q46" si="61">IF(MID(A46,1,2)="IP",G46+H46,0)</f>
        <v>0</v>
      </c>
      <c r="R46" s="21">
        <f t="shared" ref="R46" si="62">HOUR(E46)+(MINUTE(E46)+(G46+H46)/60)/60</f>
        <v>7.05</v>
      </c>
      <c r="S46" s="21">
        <f t="shared" ref="S46" si="63">INT(R46)</f>
        <v>7</v>
      </c>
      <c r="T46" s="21">
        <f t="shared" ref="T46" si="64">ROUND(((R46-S46)*60),0)</f>
        <v>3</v>
      </c>
    </row>
    <row r="47" spans="2:20" s="23" customFormat="1">
      <c r="B47" s="30"/>
      <c r="C47" s="39"/>
      <c r="D47" s="39"/>
      <c r="E47" s="20"/>
      <c r="F47" s="20"/>
    </row>
    <row r="48" spans="2:20" s="23" customFormat="1">
      <c r="B48" s="30"/>
      <c r="C48" s="39"/>
      <c r="D48" s="39"/>
      <c r="E48" s="20"/>
      <c r="F48" s="20"/>
      <c r="J48" s="26" t="s">
        <v>34</v>
      </c>
      <c r="K48" s="27">
        <f t="shared" ref="K48:Q48" si="65">SUM(K4:K46)</f>
        <v>0</v>
      </c>
      <c r="L48" s="27">
        <f t="shared" si="65"/>
        <v>0</v>
      </c>
      <c r="M48" s="27">
        <f t="shared" si="65"/>
        <v>0</v>
      </c>
      <c r="N48" s="27">
        <f t="shared" si="65"/>
        <v>0</v>
      </c>
      <c r="O48" s="27">
        <f t="shared" si="65"/>
        <v>0</v>
      </c>
      <c r="P48" s="27">
        <f t="shared" si="65"/>
        <v>0</v>
      </c>
      <c r="Q48" s="27">
        <f t="shared" si="65"/>
        <v>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cols>
    <col min="5" max="6" width="10.83203125" style="5"/>
  </cols>
  <sheetData>
    <row r="1" spans="1:20">
      <c r="A1" s="10" t="s">
        <v>43</v>
      </c>
      <c r="B1" s="8" t="s">
        <v>7</v>
      </c>
      <c r="C1" s="8" t="s">
        <v>13</v>
      </c>
      <c r="D1" s="8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25"/>
      <c r="C2" s="70"/>
      <c r="D2" s="70"/>
      <c r="E2" s="19">
        <f>'Summary APRIL 2013'!M4</f>
        <v>0.84722222222222221</v>
      </c>
      <c r="F2" s="60">
        <f t="shared" ref="F2:F35" si="0">TIME(S2,T2,0)</f>
        <v>0.86111111111111116</v>
      </c>
      <c r="G2" s="61">
        <v>900</v>
      </c>
      <c r="H2" s="61">
        <v>300</v>
      </c>
      <c r="I2" s="62">
        <f t="shared" ref="I2:I34" si="1">TIME(HOUR(E2),MINUTE(E2)+G2/120,0)</f>
        <v>0.8520833333333333</v>
      </c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35" si="2">HOUR(E2)+(MINUTE(E2)+(G2+H2)/60)/60</f>
        <v>20.666666666666668</v>
      </c>
      <c r="S2" s="61">
        <f t="shared" ref="S2:S34" si="3">INT(R2)</f>
        <v>20</v>
      </c>
      <c r="T2" s="61">
        <f t="shared" ref="T2:T34" si="4">ROUND(((R2-S2)*60),0)</f>
        <v>40</v>
      </c>
    </row>
    <row r="3" spans="1:20" s="23" customFormat="1">
      <c r="A3" s="24"/>
      <c r="B3" s="25"/>
      <c r="C3" s="71"/>
      <c r="D3" s="72"/>
      <c r="E3" s="20">
        <f t="shared" ref="E3:E34" si="5">F2</f>
        <v>0.86111111111111116</v>
      </c>
      <c r="F3" s="20">
        <f t="shared" si="0"/>
        <v>0.875</v>
      </c>
      <c r="G3" s="21">
        <v>900</v>
      </c>
      <c r="H3" s="21">
        <v>300</v>
      </c>
      <c r="I3" s="22">
        <f t="shared" si="1"/>
        <v>0.86597222222222225</v>
      </c>
      <c r="K3" s="21">
        <f t="shared" ref="K3:K34" si="6">IF(MID(A3,1,2)="RM",G3+H3,0)</f>
        <v>0</v>
      </c>
      <c r="L3" s="21">
        <f t="shared" ref="L3:L34" si="7">IF(MID(A3,1,2)="MP",0,IF(MID(A3,1,1)="M",G3+H3,0))</f>
        <v>0</v>
      </c>
      <c r="M3" s="21">
        <f t="shared" ref="M3:M34" si="8">IF(MID(A3,1,2)="KP",G3+H3,0)</f>
        <v>0</v>
      </c>
      <c r="N3" s="21">
        <f t="shared" ref="N3:N34" si="9">IF(MID(A3,1,2)="MP",G3+H3,0)</f>
        <v>0</v>
      </c>
      <c r="O3" s="21">
        <f t="shared" ref="O3:O34" si="10">IF(MID(A3,1,2)="OC",G3+H3,0)</f>
        <v>0</v>
      </c>
      <c r="P3" s="21">
        <f t="shared" ref="P3:P34" si="11">IF(MID(A3,1,2)="AS",G3+H3,0)</f>
        <v>0</v>
      </c>
      <c r="Q3" s="21">
        <f t="shared" ref="Q3:Q34" si="12">IF(MID(A3,1,2)="IP",G3+H3,0)</f>
        <v>0</v>
      </c>
      <c r="R3" s="21">
        <f t="shared" si="2"/>
        <v>21</v>
      </c>
      <c r="S3" s="21">
        <f t="shared" si="3"/>
        <v>21</v>
      </c>
      <c r="T3" s="21">
        <f t="shared" si="4"/>
        <v>0</v>
      </c>
    </row>
    <row r="4" spans="1:20" s="23" customFormat="1">
      <c r="B4" s="25"/>
      <c r="C4" s="71"/>
      <c r="D4" s="72"/>
      <c r="E4" s="20">
        <f t="shared" si="5"/>
        <v>0.875</v>
      </c>
      <c r="F4" s="20">
        <f t="shared" si="0"/>
        <v>0.88888888888888884</v>
      </c>
      <c r="G4" s="21">
        <v>900</v>
      </c>
      <c r="H4" s="21">
        <v>300</v>
      </c>
      <c r="I4" s="22">
        <f t="shared" si="1"/>
        <v>0.87986111111111109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21.333333333333332</v>
      </c>
      <c r="S4" s="21">
        <f t="shared" si="3"/>
        <v>21</v>
      </c>
      <c r="T4" s="21">
        <f t="shared" si="4"/>
        <v>20</v>
      </c>
    </row>
    <row r="5" spans="1:20" s="23" customFormat="1">
      <c r="B5" s="25"/>
      <c r="C5" s="71"/>
      <c r="D5" s="73"/>
      <c r="E5" s="20">
        <f t="shared" si="5"/>
        <v>0.88888888888888884</v>
      </c>
      <c r="F5" s="20">
        <f t="shared" si="0"/>
        <v>0.89930555555555547</v>
      </c>
      <c r="G5" s="21">
        <v>600</v>
      </c>
      <c r="H5" s="21">
        <v>300</v>
      </c>
      <c r="I5" s="22">
        <f t="shared" si="1"/>
        <v>0.89236111111111116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21.583333333333332</v>
      </c>
      <c r="S5" s="21">
        <f t="shared" si="3"/>
        <v>21</v>
      </c>
      <c r="T5" s="21">
        <f t="shared" si="4"/>
        <v>35</v>
      </c>
    </row>
    <row r="6" spans="1:20" s="23" customFormat="1">
      <c r="B6" s="25"/>
      <c r="C6" s="71"/>
      <c r="D6" s="73"/>
      <c r="E6" s="20">
        <f t="shared" si="5"/>
        <v>0.89930555555555547</v>
      </c>
      <c r="F6" s="20">
        <f t="shared" si="0"/>
        <v>0.91319444444444453</v>
      </c>
      <c r="G6" s="21">
        <v>900</v>
      </c>
      <c r="H6" s="21">
        <v>300</v>
      </c>
      <c r="I6" s="22">
        <f t="shared" si="1"/>
        <v>0.90416666666666667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21.916666666666668</v>
      </c>
      <c r="S6" s="21">
        <f t="shared" si="3"/>
        <v>21</v>
      </c>
      <c r="T6" s="21">
        <f t="shared" si="4"/>
        <v>55</v>
      </c>
    </row>
    <row r="7" spans="1:20" s="23" customFormat="1">
      <c r="B7" s="25"/>
      <c r="C7" s="71"/>
      <c r="D7" s="72"/>
      <c r="E7" s="20">
        <f t="shared" si="5"/>
        <v>0.91319444444444453</v>
      </c>
      <c r="F7" s="20">
        <f t="shared" si="0"/>
        <v>0.92708333333333337</v>
      </c>
      <c r="G7" s="21">
        <v>900</v>
      </c>
      <c r="H7" s="21">
        <v>300</v>
      </c>
      <c r="I7" s="22">
        <f t="shared" si="1"/>
        <v>0.91805555555555562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22.25</v>
      </c>
      <c r="S7" s="21">
        <f t="shared" si="3"/>
        <v>22</v>
      </c>
      <c r="T7" s="21">
        <f t="shared" si="4"/>
        <v>15</v>
      </c>
    </row>
    <row r="8" spans="1:20" s="23" customFormat="1">
      <c r="B8" s="25"/>
      <c r="C8" s="71"/>
      <c r="D8" s="72"/>
      <c r="E8" s="20">
        <f t="shared" si="5"/>
        <v>0.92708333333333337</v>
      </c>
      <c r="F8" s="20">
        <f t="shared" si="0"/>
        <v>0.94097222222222221</v>
      </c>
      <c r="G8" s="21">
        <v>900</v>
      </c>
      <c r="H8" s="21">
        <v>300</v>
      </c>
      <c r="I8" s="22">
        <f t="shared" si="1"/>
        <v>0.93194444444444446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22.583333333333332</v>
      </c>
      <c r="S8" s="21">
        <f t="shared" si="3"/>
        <v>22</v>
      </c>
      <c r="T8" s="21">
        <f t="shared" si="4"/>
        <v>35</v>
      </c>
    </row>
    <row r="9" spans="1:20" s="23" customFormat="1">
      <c r="B9" s="25"/>
      <c r="C9" s="25"/>
      <c r="D9" s="25"/>
      <c r="E9" s="20">
        <f t="shared" si="5"/>
        <v>0.94097222222222221</v>
      </c>
      <c r="F9" s="20">
        <f t="shared" si="0"/>
        <v>0.95486111111111116</v>
      </c>
      <c r="G9" s="21">
        <v>900</v>
      </c>
      <c r="H9" s="21">
        <v>300</v>
      </c>
      <c r="I9" s="22">
        <f t="shared" si="1"/>
        <v>0.9458333333333333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22.916666666666668</v>
      </c>
      <c r="S9" s="21">
        <f t="shared" si="3"/>
        <v>22</v>
      </c>
      <c r="T9" s="21">
        <f t="shared" si="4"/>
        <v>55</v>
      </c>
    </row>
    <row r="10" spans="1:20" s="23" customFormat="1">
      <c r="B10" s="25"/>
      <c r="C10" s="71"/>
      <c r="D10" s="73"/>
      <c r="E10" s="20">
        <f t="shared" si="5"/>
        <v>0.95486111111111116</v>
      </c>
      <c r="F10" s="20">
        <f t="shared" si="0"/>
        <v>0.96527777777777779</v>
      </c>
      <c r="G10" s="21">
        <v>600</v>
      </c>
      <c r="H10" s="21">
        <v>300</v>
      </c>
      <c r="I10" s="22">
        <f t="shared" si="1"/>
        <v>0.95833333333333337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23.166666666666668</v>
      </c>
      <c r="S10" s="21">
        <f t="shared" si="3"/>
        <v>23</v>
      </c>
      <c r="T10" s="21">
        <f t="shared" si="4"/>
        <v>10</v>
      </c>
    </row>
    <row r="11" spans="1:20" s="23" customFormat="1">
      <c r="B11" s="25"/>
      <c r="C11" s="70"/>
      <c r="D11" s="74"/>
      <c r="E11" s="20">
        <f t="shared" si="5"/>
        <v>0.96527777777777779</v>
      </c>
      <c r="F11" s="20">
        <f t="shared" si="0"/>
        <v>0.97916666666666663</v>
      </c>
      <c r="G11" s="21">
        <v>900</v>
      </c>
      <c r="H11" s="21">
        <v>300</v>
      </c>
      <c r="I11" s="22">
        <f t="shared" si="1"/>
        <v>0.97013888888888899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23.5</v>
      </c>
      <c r="S11" s="21">
        <f t="shared" si="3"/>
        <v>23</v>
      </c>
      <c r="T11" s="21">
        <f t="shared" si="4"/>
        <v>30</v>
      </c>
    </row>
    <row r="12" spans="1:20" s="23" customFormat="1">
      <c r="B12" s="25"/>
      <c r="C12" s="25"/>
      <c r="D12" s="25"/>
      <c r="E12" s="20">
        <f t="shared" si="5"/>
        <v>0.97916666666666663</v>
      </c>
      <c r="F12" s="20">
        <f t="shared" si="0"/>
        <v>0.99305555555555547</v>
      </c>
      <c r="G12" s="21">
        <v>900</v>
      </c>
      <c r="H12" s="21">
        <v>300</v>
      </c>
      <c r="I12" s="22">
        <f t="shared" si="1"/>
        <v>0.98402777777777783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23.833333333333332</v>
      </c>
      <c r="S12" s="21">
        <f t="shared" si="3"/>
        <v>23</v>
      </c>
      <c r="T12" s="21">
        <f t="shared" si="4"/>
        <v>50</v>
      </c>
    </row>
    <row r="13" spans="1:20" s="23" customFormat="1">
      <c r="B13" s="25"/>
      <c r="C13" s="70"/>
      <c r="D13" s="70"/>
      <c r="E13" s="20">
        <f t="shared" si="5"/>
        <v>0.99305555555555547</v>
      </c>
      <c r="F13" s="20">
        <f t="shared" si="0"/>
        <v>6.9444444444444198E-3</v>
      </c>
      <c r="G13" s="21">
        <v>900</v>
      </c>
      <c r="H13" s="21">
        <v>300</v>
      </c>
      <c r="I13" s="22">
        <f t="shared" si="1"/>
        <v>0.99791666666666667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24.166666666666668</v>
      </c>
      <c r="S13" s="21">
        <f t="shared" si="3"/>
        <v>24</v>
      </c>
      <c r="T13" s="21">
        <f t="shared" si="4"/>
        <v>10</v>
      </c>
    </row>
    <row r="14" spans="1:20" s="23" customFormat="1">
      <c r="B14" s="25"/>
      <c r="C14" s="25"/>
      <c r="D14" s="25"/>
      <c r="E14" s="20">
        <f t="shared" si="5"/>
        <v>6.9444444444444198E-3</v>
      </c>
      <c r="F14" s="20">
        <f t="shared" si="0"/>
        <v>2.0833333333333332E-2</v>
      </c>
      <c r="G14" s="21">
        <v>900</v>
      </c>
      <c r="H14" s="21">
        <v>300</v>
      </c>
      <c r="I14" s="22">
        <f t="shared" si="1"/>
        <v>1.1805555555555555E-2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0.5</v>
      </c>
      <c r="S14" s="21">
        <f t="shared" si="3"/>
        <v>0</v>
      </c>
      <c r="T14" s="21">
        <f t="shared" si="4"/>
        <v>30</v>
      </c>
    </row>
    <row r="15" spans="1:20" s="23" customFormat="1">
      <c r="B15" s="25"/>
      <c r="C15" s="71"/>
      <c r="D15" s="73"/>
      <c r="E15" s="20">
        <f t="shared" si="5"/>
        <v>2.0833333333333332E-2</v>
      </c>
      <c r="F15" s="20">
        <f t="shared" si="0"/>
        <v>3.125E-2</v>
      </c>
      <c r="G15" s="21">
        <v>600</v>
      </c>
      <c r="H15" s="21">
        <v>300</v>
      </c>
      <c r="I15" s="22">
        <f t="shared" si="1"/>
        <v>2.4305555555555556E-2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N15" s="21">
        <f t="shared" si="9"/>
        <v>0</v>
      </c>
      <c r="O15" s="21">
        <f t="shared" si="10"/>
        <v>0</v>
      </c>
      <c r="P15" s="21">
        <f t="shared" si="11"/>
        <v>0</v>
      </c>
      <c r="Q15" s="21">
        <f t="shared" si="12"/>
        <v>0</v>
      </c>
      <c r="R15" s="21">
        <f t="shared" si="2"/>
        <v>0.75</v>
      </c>
      <c r="S15" s="21">
        <f t="shared" si="3"/>
        <v>0</v>
      </c>
      <c r="T15" s="21">
        <f t="shared" si="4"/>
        <v>45</v>
      </c>
    </row>
    <row r="16" spans="1:20" s="23" customFormat="1">
      <c r="B16" s="25"/>
      <c r="C16" s="70"/>
      <c r="D16" s="70"/>
      <c r="E16" s="20">
        <f t="shared" si="5"/>
        <v>3.125E-2</v>
      </c>
      <c r="F16" s="20">
        <f t="shared" si="0"/>
        <v>4.5138888888888888E-2</v>
      </c>
      <c r="G16" s="21">
        <v>900</v>
      </c>
      <c r="H16" s="21">
        <v>300</v>
      </c>
      <c r="I16" s="22">
        <f t="shared" si="1"/>
        <v>3.6111111111111115E-2</v>
      </c>
      <c r="K16" s="21">
        <f t="shared" si="6"/>
        <v>0</v>
      </c>
      <c r="L16" s="21">
        <f t="shared" si="7"/>
        <v>0</v>
      </c>
      <c r="M16" s="21">
        <f t="shared" si="8"/>
        <v>0</v>
      </c>
      <c r="N16" s="21">
        <f t="shared" si="9"/>
        <v>0</v>
      </c>
      <c r="O16" s="21">
        <f t="shared" si="10"/>
        <v>0</v>
      </c>
      <c r="P16" s="21">
        <f t="shared" si="11"/>
        <v>0</v>
      </c>
      <c r="Q16" s="21">
        <f t="shared" si="12"/>
        <v>0</v>
      </c>
      <c r="R16" s="21">
        <f t="shared" si="2"/>
        <v>1.0833333333333333</v>
      </c>
      <c r="S16" s="21">
        <f t="shared" si="3"/>
        <v>1</v>
      </c>
      <c r="T16" s="21">
        <f t="shared" si="4"/>
        <v>5</v>
      </c>
    </row>
    <row r="17" spans="2:20" s="23" customFormat="1">
      <c r="B17" s="25"/>
      <c r="C17" s="71"/>
      <c r="D17" s="73"/>
      <c r="E17" s="20">
        <f t="shared" si="5"/>
        <v>4.5138888888888888E-2</v>
      </c>
      <c r="F17" s="20">
        <f t="shared" si="0"/>
        <v>5.5555555555555552E-2</v>
      </c>
      <c r="G17" s="21">
        <v>600</v>
      </c>
      <c r="H17" s="21">
        <v>300</v>
      </c>
      <c r="I17" s="22">
        <f t="shared" si="1"/>
        <v>4.8611111111111112E-2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1.3333333333333333</v>
      </c>
      <c r="S17" s="21">
        <f t="shared" si="3"/>
        <v>1</v>
      </c>
      <c r="T17" s="21">
        <f t="shared" si="4"/>
        <v>20</v>
      </c>
    </row>
    <row r="18" spans="2:20" s="23" customFormat="1">
      <c r="B18" s="25"/>
      <c r="C18" s="25"/>
      <c r="D18" s="25"/>
      <c r="E18" s="20">
        <f t="shared" si="5"/>
        <v>5.5555555555555552E-2</v>
      </c>
      <c r="F18" s="20">
        <f t="shared" si="0"/>
        <v>6.9444444444444434E-2</v>
      </c>
      <c r="G18" s="21">
        <v>900</v>
      </c>
      <c r="H18" s="21">
        <v>300</v>
      </c>
      <c r="I18" s="22">
        <f t="shared" si="1"/>
        <v>6.0416666666666667E-2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1.6666666666666665</v>
      </c>
      <c r="S18" s="21">
        <f t="shared" si="3"/>
        <v>1</v>
      </c>
      <c r="T18" s="21">
        <f t="shared" si="4"/>
        <v>40</v>
      </c>
    </row>
    <row r="19" spans="2:20" s="23" customFormat="1">
      <c r="B19" s="25"/>
      <c r="C19" s="70"/>
      <c r="D19" s="74"/>
      <c r="E19" s="20">
        <f t="shared" si="5"/>
        <v>6.9444444444444434E-2</v>
      </c>
      <c r="F19" s="20">
        <f t="shared" si="0"/>
        <v>8.3333333333333329E-2</v>
      </c>
      <c r="G19" s="21">
        <v>900</v>
      </c>
      <c r="H19" s="21">
        <v>300</v>
      </c>
      <c r="I19" s="22">
        <f t="shared" si="1"/>
        <v>7.4305555555555555E-2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N19" s="21">
        <f t="shared" si="9"/>
        <v>0</v>
      </c>
      <c r="O19" s="21">
        <f t="shared" si="10"/>
        <v>0</v>
      </c>
      <c r="P19" s="21">
        <f t="shared" si="11"/>
        <v>0</v>
      </c>
      <c r="Q19" s="21">
        <f t="shared" si="12"/>
        <v>0</v>
      </c>
      <c r="R19" s="21">
        <f t="shared" si="2"/>
        <v>2</v>
      </c>
      <c r="S19" s="21">
        <f t="shared" si="3"/>
        <v>2</v>
      </c>
      <c r="T19" s="21">
        <f t="shared" si="4"/>
        <v>0</v>
      </c>
    </row>
    <row r="20" spans="2:20" s="23" customFormat="1">
      <c r="B20" s="25"/>
      <c r="C20" s="70"/>
      <c r="D20" s="74"/>
      <c r="E20" s="20">
        <f t="shared" si="5"/>
        <v>8.3333333333333329E-2</v>
      </c>
      <c r="F20" s="20">
        <f t="shared" si="0"/>
        <v>9.7222222222222224E-2</v>
      </c>
      <c r="G20" s="21">
        <v>900</v>
      </c>
      <c r="H20" s="21">
        <v>300</v>
      </c>
      <c r="I20" s="22">
        <f t="shared" si="1"/>
        <v>8.819444444444445E-2</v>
      </c>
      <c r="K20" s="21">
        <f t="shared" si="6"/>
        <v>0</v>
      </c>
      <c r="L20" s="21">
        <f t="shared" si="7"/>
        <v>0</v>
      </c>
      <c r="M20" s="21">
        <f t="shared" si="8"/>
        <v>0</v>
      </c>
      <c r="N20" s="21">
        <f t="shared" si="9"/>
        <v>0</v>
      </c>
      <c r="O20" s="21">
        <f t="shared" si="10"/>
        <v>0</v>
      </c>
      <c r="P20" s="21">
        <f t="shared" si="11"/>
        <v>0</v>
      </c>
      <c r="Q20" s="21">
        <f t="shared" si="12"/>
        <v>0</v>
      </c>
      <c r="R20" s="21">
        <f t="shared" si="2"/>
        <v>2.3333333333333335</v>
      </c>
      <c r="S20" s="21">
        <f t="shared" si="3"/>
        <v>2</v>
      </c>
      <c r="T20" s="21">
        <f t="shared" si="4"/>
        <v>20</v>
      </c>
    </row>
    <row r="21" spans="2:20" s="23" customFormat="1">
      <c r="B21" s="25"/>
      <c r="C21" s="71"/>
      <c r="D21" s="73"/>
      <c r="E21" s="20">
        <f t="shared" si="5"/>
        <v>9.7222222222222224E-2</v>
      </c>
      <c r="F21" s="20">
        <f t="shared" si="0"/>
        <v>0.1111111111111111</v>
      </c>
      <c r="G21" s="21">
        <v>900</v>
      </c>
      <c r="H21" s="21">
        <v>300</v>
      </c>
      <c r="I21" s="22">
        <f t="shared" si="1"/>
        <v>0.10208333333333335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N21" s="21">
        <f t="shared" si="9"/>
        <v>0</v>
      </c>
      <c r="O21" s="21">
        <f t="shared" si="10"/>
        <v>0</v>
      </c>
      <c r="P21" s="21">
        <f t="shared" si="11"/>
        <v>0</v>
      </c>
      <c r="Q21" s="21">
        <f t="shared" si="12"/>
        <v>0</v>
      </c>
      <c r="R21" s="21">
        <f t="shared" si="2"/>
        <v>2.6666666666666665</v>
      </c>
      <c r="S21" s="21">
        <f t="shared" si="3"/>
        <v>2</v>
      </c>
      <c r="T21" s="21">
        <f t="shared" si="4"/>
        <v>40</v>
      </c>
    </row>
    <row r="22" spans="2:20" s="23" customFormat="1">
      <c r="B22" s="25"/>
      <c r="C22" s="70"/>
      <c r="D22" s="74"/>
      <c r="E22" s="20">
        <f t="shared" si="5"/>
        <v>0.1111111111111111</v>
      </c>
      <c r="F22" s="20">
        <f t="shared" si="0"/>
        <v>0.125</v>
      </c>
      <c r="G22" s="21">
        <v>900</v>
      </c>
      <c r="H22" s="21">
        <v>300</v>
      </c>
      <c r="I22" s="22">
        <f t="shared" si="1"/>
        <v>0.11597222222222221</v>
      </c>
      <c r="K22" s="21">
        <f t="shared" si="6"/>
        <v>0</v>
      </c>
      <c r="L22" s="21">
        <f t="shared" si="7"/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2"/>
        <v>3</v>
      </c>
      <c r="S22" s="21">
        <f t="shared" si="3"/>
        <v>3</v>
      </c>
      <c r="T22" s="21">
        <f t="shared" si="4"/>
        <v>0</v>
      </c>
    </row>
    <row r="23" spans="2:20" s="23" customFormat="1">
      <c r="B23" s="25"/>
      <c r="C23" s="71"/>
      <c r="D23" s="73"/>
      <c r="E23" s="20">
        <f t="shared" si="5"/>
        <v>0.125</v>
      </c>
      <c r="F23" s="20">
        <f t="shared" si="0"/>
        <v>0.1388888888888889</v>
      </c>
      <c r="G23" s="21">
        <v>900</v>
      </c>
      <c r="H23" s="21">
        <v>300</v>
      </c>
      <c r="I23" s="22">
        <f t="shared" si="1"/>
        <v>0.12986111111111112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2"/>
        <v>3.3333333333333335</v>
      </c>
      <c r="S23" s="21">
        <f t="shared" si="3"/>
        <v>3</v>
      </c>
      <c r="T23" s="21">
        <f t="shared" si="4"/>
        <v>20</v>
      </c>
    </row>
    <row r="24" spans="2:20" s="23" customFormat="1">
      <c r="B24" s="25"/>
      <c r="C24" s="70"/>
      <c r="D24" s="74"/>
      <c r="E24" s="20">
        <f t="shared" si="5"/>
        <v>0.1388888888888889</v>
      </c>
      <c r="F24" s="20">
        <f t="shared" si="0"/>
        <v>0.15277777777777776</v>
      </c>
      <c r="G24" s="21">
        <v>900</v>
      </c>
      <c r="H24" s="21">
        <v>300</v>
      </c>
      <c r="I24" s="22">
        <f t="shared" si="1"/>
        <v>0.14375000000000002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2"/>
        <v>3.6666666666666665</v>
      </c>
      <c r="S24" s="21">
        <f t="shared" si="3"/>
        <v>3</v>
      </c>
      <c r="T24" s="21">
        <f t="shared" si="4"/>
        <v>40</v>
      </c>
    </row>
    <row r="25" spans="2:20" s="23" customFormat="1">
      <c r="B25" s="75"/>
      <c r="C25" s="76"/>
      <c r="D25" s="76"/>
      <c r="E25" s="20">
        <f t="shared" si="5"/>
        <v>0.15277777777777776</v>
      </c>
      <c r="F25" s="20">
        <f t="shared" si="0"/>
        <v>0.16319444444444445</v>
      </c>
      <c r="G25" s="21">
        <v>600</v>
      </c>
      <c r="H25" s="21">
        <v>300</v>
      </c>
      <c r="I25" s="22">
        <f t="shared" si="1"/>
        <v>0.15625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2"/>
        <v>3.9166666666666665</v>
      </c>
      <c r="S25" s="21">
        <f t="shared" si="3"/>
        <v>3</v>
      </c>
      <c r="T25" s="21">
        <f t="shared" si="4"/>
        <v>55</v>
      </c>
    </row>
    <row r="26" spans="2:20" s="23" customFormat="1">
      <c r="B26" s="25"/>
      <c r="C26" s="71"/>
      <c r="D26" s="73"/>
      <c r="E26" s="20">
        <f t="shared" si="5"/>
        <v>0.16319444444444445</v>
      </c>
      <c r="F26" s="20">
        <f t="shared" si="0"/>
        <v>0.17708333333333334</v>
      </c>
      <c r="G26" s="21">
        <v>900</v>
      </c>
      <c r="H26" s="21">
        <v>300</v>
      </c>
      <c r="I26" s="22">
        <f t="shared" si="1"/>
        <v>0.16805555555555554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2"/>
        <v>4.25</v>
      </c>
      <c r="S26" s="21">
        <f t="shared" si="3"/>
        <v>4</v>
      </c>
      <c r="T26" s="21">
        <f t="shared" si="4"/>
        <v>15</v>
      </c>
    </row>
    <row r="27" spans="2:20" s="23" customFormat="1">
      <c r="B27" s="25"/>
      <c r="C27" s="70"/>
      <c r="D27" s="74"/>
      <c r="E27" s="20">
        <f t="shared" si="5"/>
        <v>0.17708333333333334</v>
      </c>
      <c r="F27" s="20">
        <f t="shared" si="0"/>
        <v>0.19097222222222221</v>
      </c>
      <c r="G27" s="21">
        <v>900</v>
      </c>
      <c r="H27" s="21">
        <v>300</v>
      </c>
      <c r="I27" s="22">
        <f t="shared" si="1"/>
        <v>0.18194444444444444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2"/>
        <v>4.583333333333333</v>
      </c>
      <c r="S27" s="21">
        <f t="shared" si="3"/>
        <v>4</v>
      </c>
      <c r="T27" s="21">
        <f t="shared" si="4"/>
        <v>35</v>
      </c>
    </row>
    <row r="28" spans="2:20" s="23" customFormat="1">
      <c r="B28" s="25"/>
      <c r="C28" s="70"/>
      <c r="D28" s="70"/>
      <c r="E28" s="20">
        <f t="shared" si="5"/>
        <v>0.19097222222222221</v>
      </c>
      <c r="F28" s="20">
        <f t="shared" si="0"/>
        <v>0.20486111111111113</v>
      </c>
      <c r="G28" s="21">
        <v>900</v>
      </c>
      <c r="H28" s="21">
        <v>300</v>
      </c>
      <c r="I28" s="22">
        <f t="shared" si="1"/>
        <v>0.19583333333333333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2"/>
        <v>4.916666666666667</v>
      </c>
      <c r="S28" s="21">
        <f t="shared" si="3"/>
        <v>4</v>
      </c>
      <c r="T28" s="21">
        <f t="shared" si="4"/>
        <v>55</v>
      </c>
    </row>
    <row r="29" spans="2:20" s="23" customFormat="1">
      <c r="B29" s="25"/>
      <c r="C29" s="71"/>
      <c r="D29" s="73"/>
      <c r="E29" s="20">
        <f t="shared" si="5"/>
        <v>0.20486111111111113</v>
      </c>
      <c r="F29" s="20">
        <f t="shared" si="0"/>
        <v>0.21875</v>
      </c>
      <c r="G29" s="21">
        <v>900</v>
      </c>
      <c r="H29" s="21">
        <v>300</v>
      </c>
      <c r="I29" s="22">
        <f t="shared" si="1"/>
        <v>0.20972222222222223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2"/>
        <v>5.25</v>
      </c>
      <c r="S29" s="21">
        <f t="shared" si="3"/>
        <v>5</v>
      </c>
      <c r="T29" s="21">
        <f t="shared" si="4"/>
        <v>15</v>
      </c>
    </row>
    <row r="30" spans="2:20" s="23" customFormat="1">
      <c r="B30" s="25"/>
      <c r="C30" s="71"/>
      <c r="D30" s="73"/>
      <c r="E30" s="20">
        <f t="shared" si="5"/>
        <v>0.21875</v>
      </c>
      <c r="F30" s="20">
        <f t="shared" si="0"/>
        <v>0.23263888888888887</v>
      </c>
      <c r="G30" s="21">
        <v>900</v>
      </c>
      <c r="H30" s="21">
        <v>300</v>
      </c>
      <c r="I30" s="22">
        <f t="shared" si="1"/>
        <v>0.22361111111111109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2"/>
        <v>5.583333333333333</v>
      </c>
      <c r="S30" s="21">
        <f t="shared" si="3"/>
        <v>5</v>
      </c>
      <c r="T30" s="21">
        <f t="shared" si="4"/>
        <v>35</v>
      </c>
    </row>
    <row r="31" spans="2:20" s="23" customFormat="1">
      <c r="B31" s="25"/>
      <c r="C31" s="71"/>
      <c r="D31" s="73"/>
      <c r="E31" s="20">
        <f t="shared" si="5"/>
        <v>0.23263888888888887</v>
      </c>
      <c r="F31" s="20">
        <f t="shared" si="0"/>
        <v>0.24652777777777779</v>
      </c>
      <c r="G31" s="21">
        <v>900</v>
      </c>
      <c r="H31" s="21">
        <v>300</v>
      </c>
      <c r="I31" s="22">
        <f t="shared" si="1"/>
        <v>0.23750000000000002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si="2"/>
        <v>5.916666666666667</v>
      </c>
      <c r="S31" s="21">
        <f t="shared" si="3"/>
        <v>5</v>
      </c>
      <c r="T31" s="21">
        <f t="shared" si="4"/>
        <v>55</v>
      </c>
    </row>
    <row r="32" spans="2:20" s="23" customFormat="1">
      <c r="B32" s="25"/>
      <c r="C32" s="70"/>
      <c r="D32" s="70"/>
      <c r="E32" s="20">
        <f t="shared" si="5"/>
        <v>0.24652777777777779</v>
      </c>
      <c r="F32" s="20">
        <f t="shared" si="0"/>
        <v>0.26041666666666669</v>
      </c>
      <c r="G32" s="21">
        <v>900</v>
      </c>
      <c r="H32" s="21">
        <v>300</v>
      </c>
      <c r="I32" s="22">
        <f t="shared" si="1"/>
        <v>0.25138888888888888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2"/>
        <v>6.25</v>
      </c>
      <c r="S32" s="21">
        <f t="shared" si="3"/>
        <v>6</v>
      </c>
      <c r="T32" s="21">
        <f t="shared" si="4"/>
        <v>15</v>
      </c>
    </row>
    <row r="33" spans="2:20" s="23" customFormat="1">
      <c r="B33" s="25"/>
      <c r="C33" s="71"/>
      <c r="D33" s="73"/>
      <c r="E33" s="20">
        <f t="shared" si="5"/>
        <v>0.26041666666666669</v>
      </c>
      <c r="F33" s="20">
        <f t="shared" si="0"/>
        <v>0.27083333333333331</v>
      </c>
      <c r="G33" s="21">
        <v>600</v>
      </c>
      <c r="H33" s="21">
        <v>300</v>
      </c>
      <c r="I33" s="22">
        <f t="shared" si="1"/>
        <v>0.2638888888888889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si="2"/>
        <v>6.5</v>
      </c>
      <c r="S33" s="21">
        <f t="shared" si="3"/>
        <v>6</v>
      </c>
      <c r="T33" s="21">
        <f t="shared" si="4"/>
        <v>30</v>
      </c>
    </row>
    <row r="34" spans="2:20" s="23" customFormat="1">
      <c r="B34" s="25"/>
      <c r="C34" s="71"/>
      <c r="D34" s="73"/>
      <c r="E34" s="20">
        <f t="shared" si="5"/>
        <v>0.27083333333333331</v>
      </c>
      <c r="F34" s="20">
        <f t="shared" si="0"/>
        <v>0.28472222222222221</v>
      </c>
      <c r="G34" s="21">
        <v>900</v>
      </c>
      <c r="H34" s="21">
        <v>300</v>
      </c>
      <c r="I34" s="22">
        <f t="shared" si="1"/>
        <v>0.27569444444444446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2"/>
        <v>6.833333333333333</v>
      </c>
      <c r="S34" s="21">
        <f t="shared" si="3"/>
        <v>6</v>
      </c>
      <c r="T34" s="21">
        <f t="shared" si="4"/>
        <v>50</v>
      </c>
    </row>
    <row r="35" spans="2:20" s="23" customFormat="1">
      <c r="B35" s="25"/>
      <c r="C35" s="77"/>
      <c r="D35" s="70"/>
      <c r="E35" s="20">
        <f t="shared" ref="E35" si="13">F34</f>
        <v>0.28472222222222221</v>
      </c>
      <c r="F35" s="20">
        <f t="shared" si="0"/>
        <v>0.2986111111111111</v>
      </c>
      <c r="G35" s="21">
        <v>900</v>
      </c>
      <c r="H35" s="21">
        <v>300</v>
      </c>
      <c r="I35" s="22">
        <f t="shared" ref="I35" si="14">TIME(HOUR(E35),MINUTE(E35)+G35/120,0)</f>
        <v>0.28958333333333336</v>
      </c>
      <c r="K35" s="21">
        <f t="shared" ref="K35" si="15">IF(MID(A35,1,2)="RM",G35+H35,0)</f>
        <v>0</v>
      </c>
      <c r="L35" s="21">
        <f t="shared" ref="L35" si="16">IF(MID(A35,1,2)="MP",0,IF(MID(A35,1,1)="M",G35+H35,0))</f>
        <v>0</v>
      </c>
      <c r="M35" s="21">
        <f t="shared" ref="M35" si="17">IF(MID(A35,1,2)="KP",G35+H35,0)</f>
        <v>0</v>
      </c>
      <c r="N35" s="21">
        <f t="shared" ref="N35" si="18">IF(MID(A35,1,2)="MP",G35+H35,0)</f>
        <v>0</v>
      </c>
      <c r="O35" s="21">
        <f t="shared" ref="O35" si="19">IF(MID(A35,1,2)="OC",G35+H35,0)</f>
        <v>0</v>
      </c>
      <c r="P35" s="21">
        <f t="shared" ref="P35" si="20">IF(MID(A35,1,2)="AS",G35+H35,0)</f>
        <v>0</v>
      </c>
      <c r="Q35" s="21">
        <f t="shared" ref="Q35" si="21">IF(MID(A35,1,2)="IP",G35+H35,0)</f>
        <v>0</v>
      </c>
      <c r="R35" s="21">
        <f t="shared" si="2"/>
        <v>7.166666666666667</v>
      </c>
      <c r="S35" s="21">
        <f t="shared" ref="S35" si="22">INT(R35)</f>
        <v>7</v>
      </c>
      <c r="T35" s="21">
        <f t="shared" ref="T35" si="23">ROUND(((R35-S35)*60),0)</f>
        <v>10</v>
      </c>
    </row>
    <row r="36" spans="2:20" s="23" customFormat="1">
      <c r="E36" s="20"/>
      <c r="F36" s="20"/>
    </row>
    <row r="37" spans="2:20" s="23" customFormat="1">
      <c r="E37" s="20"/>
      <c r="F37" s="20"/>
      <c r="J37" s="26" t="s">
        <v>34</v>
      </c>
      <c r="K37" s="27">
        <f t="shared" ref="K37:Q37" si="24">SUM(K4:K34)</f>
        <v>0</v>
      </c>
      <c r="L37" s="27">
        <f t="shared" si="24"/>
        <v>0</v>
      </c>
      <c r="M37" s="27">
        <f t="shared" si="24"/>
        <v>0</v>
      </c>
      <c r="N37" s="27">
        <f t="shared" si="24"/>
        <v>0</v>
      </c>
      <c r="O37" s="27">
        <f t="shared" si="24"/>
        <v>0</v>
      </c>
      <c r="P37" s="27">
        <f t="shared" si="24"/>
        <v>0</v>
      </c>
      <c r="Q37" s="27">
        <f t="shared" si="24"/>
        <v>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cols>
    <col min="2" max="2" width="13.6640625" customWidth="1"/>
    <col min="3" max="3" width="13.6640625" style="64" customWidth="1"/>
    <col min="4" max="4" width="14.1640625" style="64" customWidth="1"/>
    <col min="5" max="6" width="10.83203125" style="5"/>
  </cols>
  <sheetData>
    <row r="1" spans="1:20">
      <c r="A1" s="10" t="s">
        <v>43</v>
      </c>
      <c r="B1" s="8" t="s">
        <v>7</v>
      </c>
      <c r="C1" s="8" t="s">
        <v>13</v>
      </c>
      <c r="D1" s="8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59"/>
      <c r="C2" s="57"/>
      <c r="D2" s="78"/>
      <c r="E2" s="19">
        <f>'Summary APRIL 2013'!M5</f>
        <v>0.84722222222222221</v>
      </c>
      <c r="F2" s="60">
        <f t="shared" ref="F2:F18" si="0">TIME(S2,T2,0)</f>
        <v>0.86111111111111116</v>
      </c>
      <c r="G2" s="61">
        <v>900</v>
      </c>
      <c r="H2" s="61">
        <v>300</v>
      </c>
      <c r="I2" s="62">
        <f t="shared" ref="I2:I18" si="1">TIME(HOUR(E2),MINUTE(E2)+G2/120,0)</f>
        <v>0.8520833333333333</v>
      </c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18" si="2">HOUR(E2)+(MINUTE(E2)+(G2+H2)/60)/60</f>
        <v>20.666666666666668</v>
      </c>
      <c r="S2" s="61">
        <f t="shared" ref="S2:S18" si="3">INT(R2)</f>
        <v>20</v>
      </c>
      <c r="T2" s="61">
        <f t="shared" ref="T2:T18" si="4">ROUND(((R2-S2)*60),0)</f>
        <v>40</v>
      </c>
    </row>
    <row r="3" spans="1:20" s="23" customFormat="1">
      <c r="A3" s="24"/>
      <c r="B3" s="25"/>
      <c r="C3" s="79"/>
      <c r="D3" s="79"/>
      <c r="E3" s="20">
        <f t="shared" ref="E3:E18" si="5">F2</f>
        <v>0.86111111111111116</v>
      </c>
      <c r="F3" s="20">
        <f t="shared" si="0"/>
        <v>0.875</v>
      </c>
      <c r="G3" s="21">
        <v>900</v>
      </c>
      <c r="H3" s="21">
        <v>300</v>
      </c>
      <c r="I3" s="22">
        <f t="shared" si="1"/>
        <v>0.86597222222222225</v>
      </c>
      <c r="K3" s="21">
        <f t="shared" ref="K3:K18" si="6">IF(MID(A3,1,2)="RM",G3+H3,0)</f>
        <v>0</v>
      </c>
      <c r="L3" s="21">
        <f t="shared" ref="L3:L18" si="7">IF(MID(A3,1,2)="MP",0,IF(MID(A3,1,1)="M",G3+H3,0))</f>
        <v>0</v>
      </c>
      <c r="M3" s="21">
        <f t="shared" ref="M3:M18" si="8">IF(MID(A3,1,2)="KP",G3+H3,0)</f>
        <v>0</v>
      </c>
      <c r="N3" s="21">
        <f t="shared" ref="N3:N18" si="9">IF(MID(A3,1,2)="MP",G3+H3,0)</f>
        <v>0</v>
      </c>
      <c r="O3" s="21">
        <f t="shared" ref="O3:O18" si="10">IF(MID(A3,1,2)="OC",G3+H3,0)</f>
        <v>0</v>
      </c>
      <c r="P3" s="21">
        <f t="shared" ref="P3:P18" si="11">IF(MID(A3,1,2)="AS",G3+H3,0)</f>
        <v>0</v>
      </c>
      <c r="Q3" s="21">
        <f t="shared" ref="Q3:Q18" si="12">IF(MID(A3,1,2)="IP",G3+H3,0)</f>
        <v>0</v>
      </c>
      <c r="R3" s="21">
        <f t="shared" si="2"/>
        <v>21</v>
      </c>
      <c r="S3" s="21">
        <f t="shared" si="3"/>
        <v>21</v>
      </c>
      <c r="T3" s="21">
        <f t="shared" si="4"/>
        <v>0</v>
      </c>
    </row>
    <row r="4" spans="1:20" s="23" customFormat="1">
      <c r="B4" s="25"/>
      <c r="C4" s="57"/>
      <c r="D4" s="78"/>
      <c r="E4" s="20">
        <f t="shared" si="5"/>
        <v>0.875</v>
      </c>
      <c r="F4" s="20">
        <f t="shared" si="0"/>
        <v>0.88888888888888884</v>
      </c>
      <c r="G4" s="21">
        <v>900</v>
      </c>
      <c r="H4" s="21">
        <v>300</v>
      </c>
      <c r="I4" s="22">
        <f t="shared" si="1"/>
        <v>0.87986111111111109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21.333333333333332</v>
      </c>
      <c r="S4" s="21">
        <f t="shared" si="3"/>
        <v>21</v>
      </c>
      <c r="T4" s="21">
        <f t="shared" si="4"/>
        <v>20</v>
      </c>
    </row>
    <row r="5" spans="1:20" s="23" customFormat="1">
      <c r="B5" s="25"/>
      <c r="C5" s="79"/>
      <c r="D5" s="79"/>
      <c r="E5" s="20">
        <f t="shared" si="5"/>
        <v>0.88888888888888884</v>
      </c>
      <c r="F5" s="20">
        <f t="shared" si="0"/>
        <v>0.90277777777777779</v>
      </c>
      <c r="G5" s="21">
        <v>900</v>
      </c>
      <c r="H5" s="21">
        <v>300</v>
      </c>
      <c r="I5" s="22">
        <f t="shared" si="1"/>
        <v>0.89374999999999993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21.666666666666668</v>
      </c>
      <c r="S5" s="21">
        <f t="shared" si="3"/>
        <v>21</v>
      </c>
      <c r="T5" s="21">
        <f t="shared" si="4"/>
        <v>40</v>
      </c>
    </row>
    <row r="6" spans="1:20" s="23" customFormat="1">
      <c r="B6" s="25"/>
      <c r="C6" s="57"/>
      <c r="D6" s="80"/>
      <c r="E6" s="20">
        <f t="shared" si="5"/>
        <v>0.90277777777777779</v>
      </c>
      <c r="F6" s="20">
        <f t="shared" si="0"/>
        <v>0.91319444444444453</v>
      </c>
      <c r="G6" s="21">
        <v>600</v>
      </c>
      <c r="H6" s="21">
        <v>300</v>
      </c>
      <c r="I6" s="22">
        <f t="shared" si="1"/>
        <v>0.90625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21.916666666666668</v>
      </c>
      <c r="S6" s="21">
        <f t="shared" si="3"/>
        <v>21</v>
      </c>
      <c r="T6" s="21">
        <f t="shared" si="4"/>
        <v>55</v>
      </c>
    </row>
    <row r="7" spans="1:20" s="23" customFormat="1">
      <c r="B7" s="25"/>
      <c r="C7" s="57"/>
      <c r="D7" s="78"/>
      <c r="E7" s="20">
        <f t="shared" si="5"/>
        <v>0.91319444444444453</v>
      </c>
      <c r="F7" s="20">
        <f t="shared" si="0"/>
        <v>0.92708333333333337</v>
      </c>
      <c r="G7" s="21">
        <v>900</v>
      </c>
      <c r="H7" s="21">
        <v>300</v>
      </c>
      <c r="I7" s="22">
        <f t="shared" si="1"/>
        <v>0.91805555555555562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22.25</v>
      </c>
      <c r="S7" s="21">
        <f t="shared" si="3"/>
        <v>22</v>
      </c>
      <c r="T7" s="21">
        <f t="shared" si="4"/>
        <v>15</v>
      </c>
    </row>
    <row r="8" spans="1:20" s="23" customFormat="1">
      <c r="B8" s="25"/>
      <c r="C8" s="57"/>
      <c r="D8" s="80"/>
      <c r="E8" s="20">
        <f t="shared" si="5"/>
        <v>0.92708333333333337</v>
      </c>
      <c r="F8" s="20">
        <f t="shared" si="0"/>
        <v>0.94097222222222221</v>
      </c>
      <c r="G8" s="21">
        <v>900</v>
      </c>
      <c r="H8" s="21">
        <v>300</v>
      </c>
      <c r="I8" s="22">
        <f t="shared" si="1"/>
        <v>0.93194444444444446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22.583333333333332</v>
      </c>
      <c r="S8" s="21">
        <f t="shared" si="3"/>
        <v>22</v>
      </c>
      <c r="T8" s="21">
        <f t="shared" si="4"/>
        <v>35</v>
      </c>
    </row>
    <row r="9" spans="1:20" s="23" customFormat="1">
      <c r="B9" s="25"/>
      <c r="C9" s="57"/>
      <c r="D9" s="78"/>
      <c r="E9" s="20">
        <f t="shared" si="5"/>
        <v>0.94097222222222221</v>
      </c>
      <c r="F9" s="20">
        <f t="shared" si="0"/>
        <v>0.95486111111111116</v>
      </c>
      <c r="G9" s="21">
        <v>900</v>
      </c>
      <c r="H9" s="21">
        <v>300</v>
      </c>
      <c r="I9" s="22">
        <f t="shared" si="1"/>
        <v>0.9458333333333333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22.916666666666668</v>
      </c>
      <c r="S9" s="21">
        <f t="shared" si="3"/>
        <v>22</v>
      </c>
      <c r="T9" s="21">
        <f t="shared" si="4"/>
        <v>55</v>
      </c>
    </row>
    <row r="10" spans="1:20" s="23" customFormat="1">
      <c r="B10" s="25"/>
      <c r="C10" s="79"/>
      <c r="D10" s="79"/>
      <c r="E10" s="20">
        <f t="shared" si="5"/>
        <v>0.95486111111111116</v>
      </c>
      <c r="F10" s="20">
        <f t="shared" si="0"/>
        <v>0.96875</v>
      </c>
      <c r="G10" s="21">
        <v>900</v>
      </c>
      <c r="H10" s="21">
        <v>300</v>
      </c>
      <c r="I10" s="22">
        <f t="shared" si="1"/>
        <v>0.95972222222222225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23.25</v>
      </c>
      <c r="S10" s="21">
        <f t="shared" si="3"/>
        <v>23</v>
      </c>
      <c r="T10" s="21">
        <f t="shared" si="4"/>
        <v>15</v>
      </c>
    </row>
    <row r="11" spans="1:20" s="23" customFormat="1">
      <c r="B11" s="25"/>
      <c r="C11" s="57"/>
      <c r="D11" s="80"/>
      <c r="E11" s="20">
        <f t="shared" si="5"/>
        <v>0.96875</v>
      </c>
      <c r="F11" s="20">
        <f t="shared" si="0"/>
        <v>0.97916666666666663</v>
      </c>
      <c r="G11" s="21">
        <v>600</v>
      </c>
      <c r="H11" s="21">
        <v>300</v>
      </c>
      <c r="I11" s="22">
        <f t="shared" si="1"/>
        <v>0.97222222222222221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23.5</v>
      </c>
      <c r="S11" s="21">
        <f t="shared" si="3"/>
        <v>23</v>
      </c>
      <c r="T11" s="21">
        <f t="shared" si="4"/>
        <v>30</v>
      </c>
    </row>
    <row r="12" spans="1:20" s="23" customFormat="1">
      <c r="B12" s="25"/>
      <c r="C12" s="79"/>
      <c r="D12" s="79"/>
      <c r="E12" s="20">
        <f t="shared" si="5"/>
        <v>0.97916666666666663</v>
      </c>
      <c r="F12" s="20">
        <f t="shared" si="0"/>
        <v>0.99305555555555547</v>
      </c>
      <c r="G12" s="21">
        <v>900</v>
      </c>
      <c r="H12" s="21">
        <v>300</v>
      </c>
      <c r="I12" s="22">
        <f t="shared" si="1"/>
        <v>0.98402777777777783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23.833333333333332</v>
      </c>
      <c r="S12" s="21">
        <f t="shared" si="3"/>
        <v>23</v>
      </c>
      <c r="T12" s="21">
        <f t="shared" si="4"/>
        <v>50</v>
      </c>
    </row>
    <row r="13" spans="1:20" s="23" customFormat="1">
      <c r="B13" s="25"/>
      <c r="C13" s="79"/>
      <c r="D13" s="79"/>
      <c r="E13" s="20">
        <f t="shared" si="5"/>
        <v>0.99305555555555547</v>
      </c>
      <c r="F13" s="20">
        <f t="shared" si="0"/>
        <v>6.9444444444444198E-3</v>
      </c>
      <c r="G13" s="21">
        <v>900</v>
      </c>
      <c r="H13" s="21">
        <v>300</v>
      </c>
      <c r="I13" s="22">
        <f t="shared" si="1"/>
        <v>0.99791666666666667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24.166666666666668</v>
      </c>
      <c r="S13" s="21">
        <f t="shared" si="3"/>
        <v>24</v>
      </c>
      <c r="T13" s="21">
        <f t="shared" si="4"/>
        <v>10</v>
      </c>
    </row>
    <row r="14" spans="1:20" s="23" customFormat="1">
      <c r="B14" s="25"/>
      <c r="C14" s="79"/>
      <c r="D14" s="79"/>
      <c r="E14" s="20">
        <f t="shared" si="5"/>
        <v>6.9444444444444198E-3</v>
      </c>
      <c r="F14" s="20">
        <f t="shared" si="0"/>
        <v>2.0833333333333332E-2</v>
      </c>
      <c r="G14" s="21">
        <v>900</v>
      </c>
      <c r="H14" s="21">
        <v>300</v>
      </c>
      <c r="I14" s="22">
        <f t="shared" si="1"/>
        <v>1.1805555555555555E-2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0.5</v>
      </c>
      <c r="S14" s="21">
        <f t="shared" si="3"/>
        <v>0</v>
      </c>
      <c r="T14" s="21">
        <f t="shared" si="4"/>
        <v>30</v>
      </c>
    </row>
    <row r="15" spans="1:20" s="23" customFormat="1">
      <c r="B15" s="25"/>
      <c r="C15" s="57"/>
      <c r="D15" s="80"/>
      <c r="E15" s="20">
        <f t="shared" si="5"/>
        <v>2.0833333333333332E-2</v>
      </c>
      <c r="F15" s="20">
        <f t="shared" si="0"/>
        <v>3.125E-2</v>
      </c>
      <c r="G15" s="21">
        <v>600</v>
      </c>
      <c r="H15" s="21">
        <v>300</v>
      </c>
      <c r="I15" s="22">
        <f t="shared" si="1"/>
        <v>2.4305555555555556E-2</v>
      </c>
      <c r="K15" s="21">
        <f>IF(MID(A15,1,2)="RM",G15+H15,0)</f>
        <v>0</v>
      </c>
      <c r="L15" s="21">
        <f>IF(MID(A15,1,2)="MP",0,IF(MID(A15,1,1)="M",G15+H15,0))</f>
        <v>0</v>
      </c>
      <c r="M15" s="21">
        <f>IF(MID(A15,1,2)="KP",G15+H15,0)</f>
        <v>0</v>
      </c>
      <c r="N15" s="21">
        <f>IF(MID(A15,1,2)="MP",G15+H15,0)</f>
        <v>0</v>
      </c>
      <c r="O15" s="21">
        <f>IF(MID(A15,1,2)="OC",G15+H15,0)</f>
        <v>0</v>
      </c>
      <c r="P15" s="21">
        <f>IF(MID(A15,1,2)="AS",G15+H15,0)</f>
        <v>0</v>
      </c>
      <c r="Q15" s="21">
        <f>IF(MID(A15,1,2)="IP",G15+H15,0)</f>
        <v>0</v>
      </c>
      <c r="R15" s="21">
        <f t="shared" si="2"/>
        <v>0.75</v>
      </c>
      <c r="S15" s="21">
        <f t="shared" si="3"/>
        <v>0</v>
      </c>
      <c r="T15" s="21">
        <f t="shared" si="4"/>
        <v>45</v>
      </c>
    </row>
    <row r="16" spans="1:20" s="23" customFormat="1">
      <c r="B16" s="25"/>
      <c r="C16" s="79"/>
      <c r="D16" s="79"/>
      <c r="E16" s="20">
        <f t="shared" si="5"/>
        <v>3.125E-2</v>
      </c>
      <c r="F16" s="20">
        <f t="shared" si="0"/>
        <v>4.1666666666666664E-2</v>
      </c>
      <c r="G16" s="21">
        <v>600</v>
      </c>
      <c r="H16" s="21">
        <v>300</v>
      </c>
      <c r="I16" s="22">
        <f t="shared" si="1"/>
        <v>3.4722222222222224E-2</v>
      </c>
      <c r="K16" s="21">
        <f>IF(MID(A16,1,2)="RM",G16+H16,0)</f>
        <v>0</v>
      </c>
      <c r="L16" s="21">
        <f>IF(MID(A16,1,2)="MP",0,IF(MID(A16,1,1)="M",G16+H16,0))</f>
        <v>0</v>
      </c>
      <c r="M16" s="21">
        <f>IF(MID(A16,1,2)="KP",G16+H16,0)</f>
        <v>0</v>
      </c>
      <c r="N16" s="21">
        <f>IF(MID(A16,1,2)="MP",G16+H16,0)</f>
        <v>0</v>
      </c>
      <c r="O16" s="21">
        <f>IF(MID(A16,1,2)="OC",G16+H16,0)</f>
        <v>0</v>
      </c>
      <c r="P16" s="21">
        <f>IF(MID(A16,1,2)="AS",G16+H16,0)</f>
        <v>0</v>
      </c>
      <c r="Q16" s="21">
        <f>IF(MID(A16,1,2)="IP",G16+H16,0)</f>
        <v>0</v>
      </c>
      <c r="R16" s="21">
        <f t="shared" si="2"/>
        <v>1</v>
      </c>
      <c r="S16" s="21">
        <f t="shared" si="3"/>
        <v>1</v>
      </c>
      <c r="T16" s="21">
        <f t="shared" si="4"/>
        <v>0</v>
      </c>
    </row>
    <row r="17" spans="2:20" s="23" customFormat="1">
      <c r="B17" s="25"/>
      <c r="C17" s="79"/>
      <c r="D17" s="79"/>
      <c r="E17" s="20">
        <f t="shared" si="5"/>
        <v>4.1666666666666664E-2</v>
      </c>
      <c r="F17" s="20">
        <f t="shared" si="0"/>
        <v>5.5555555555555552E-2</v>
      </c>
      <c r="G17" s="21">
        <v>900</v>
      </c>
      <c r="H17" s="21">
        <v>300</v>
      </c>
      <c r="I17" s="22">
        <f t="shared" si="1"/>
        <v>4.6527777777777779E-2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1.3333333333333333</v>
      </c>
      <c r="S17" s="21">
        <f t="shared" si="3"/>
        <v>1</v>
      </c>
      <c r="T17" s="21">
        <f t="shared" si="4"/>
        <v>20</v>
      </c>
    </row>
    <row r="18" spans="2:20" s="23" customFormat="1">
      <c r="B18" s="25"/>
      <c r="C18" s="79"/>
      <c r="D18" s="81"/>
      <c r="E18" s="20">
        <f t="shared" si="5"/>
        <v>5.5555555555555552E-2</v>
      </c>
      <c r="F18" s="20">
        <f t="shared" si="0"/>
        <v>6.9444444444444434E-2</v>
      </c>
      <c r="G18" s="21">
        <v>900</v>
      </c>
      <c r="H18" s="21">
        <v>300</v>
      </c>
      <c r="I18" s="22">
        <f t="shared" si="1"/>
        <v>6.0416666666666667E-2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1.6666666666666665</v>
      </c>
      <c r="S18" s="21">
        <f t="shared" si="3"/>
        <v>1</v>
      </c>
      <c r="T18" s="21">
        <f t="shared" si="4"/>
        <v>40</v>
      </c>
    </row>
    <row r="19" spans="2:20" s="23" customFormat="1">
      <c r="B19" s="25"/>
      <c r="C19" s="79"/>
      <c r="D19" s="81"/>
      <c r="E19" s="20">
        <f t="shared" ref="E19:E35" si="13">F18</f>
        <v>6.9444444444444434E-2</v>
      </c>
      <c r="F19" s="20">
        <f t="shared" ref="F19:F35" si="14">TIME(S19,T19,0)</f>
        <v>8.3333333333333329E-2</v>
      </c>
      <c r="G19" s="21">
        <v>900</v>
      </c>
      <c r="H19" s="21">
        <v>300</v>
      </c>
      <c r="I19" s="22">
        <f t="shared" ref="I19:I35" si="15">TIME(HOUR(E19),MINUTE(E19)+G19/120,0)</f>
        <v>7.4305555555555555E-2</v>
      </c>
      <c r="K19" s="21">
        <f t="shared" ref="K19:K35" si="16">IF(MID(A19,1,2)="RM",G19+H19,0)</f>
        <v>0</v>
      </c>
      <c r="L19" s="21">
        <f t="shared" ref="L19:L35" si="17">IF(MID(A19,1,2)="MP",0,IF(MID(A19,1,1)="M",G19+H19,0))</f>
        <v>0</v>
      </c>
      <c r="M19" s="21">
        <f t="shared" ref="M19:M35" si="18">IF(MID(A19,1,2)="KP",G19+H19,0)</f>
        <v>0</v>
      </c>
      <c r="N19" s="21">
        <f t="shared" ref="N19:N35" si="19">IF(MID(A19,1,2)="MP",G19+H19,0)</f>
        <v>0</v>
      </c>
      <c r="O19" s="21">
        <f t="shared" ref="O19:O35" si="20">IF(MID(A19,1,2)="OC",G19+H19,0)</f>
        <v>0</v>
      </c>
      <c r="P19" s="21">
        <f t="shared" ref="P19:P35" si="21">IF(MID(A19,1,2)="AS",G19+H19,0)</f>
        <v>0</v>
      </c>
      <c r="Q19" s="21">
        <f t="shared" ref="Q19:Q35" si="22">IF(MID(A19,1,2)="IP",G19+H19,0)</f>
        <v>0</v>
      </c>
      <c r="R19" s="21">
        <f t="shared" ref="R19:R35" si="23">HOUR(E19)+(MINUTE(E19)+(G19+H19)/60)/60</f>
        <v>2</v>
      </c>
      <c r="S19" s="21">
        <f t="shared" ref="S19:S35" si="24">INT(R19)</f>
        <v>2</v>
      </c>
      <c r="T19" s="21">
        <f t="shared" ref="T19:T35" si="25">ROUND(((R19-S19)*60),0)</f>
        <v>0</v>
      </c>
    </row>
    <row r="20" spans="2:20" s="23" customFormat="1">
      <c r="B20" s="82"/>
      <c r="C20" s="82"/>
      <c r="D20" s="83"/>
      <c r="E20" s="20">
        <f t="shared" si="13"/>
        <v>8.3333333333333329E-2</v>
      </c>
      <c r="F20" s="20">
        <f t="shared" si="14"/>
        <v>9.7222222222222224E-2</v>
      </c>
      <c r="G20" s="21">
        <v>900</v>
      </c>
      <c r="H20" s="21">
        <v>300</v>
      </c>
      <c r="I20" s="22">
        <f t="shared" si="15"/>
        <v>8.819444444444445E-2</v>
      </c>
      <c r="K20" s="21">
        <f t="shared" si="16"/>
        <v>0</v>
      </c>
      <c r="L20" s="21">
        <f t="shared" si="17"/>
        <v>0</v>
      </c>
      <c r="M20" s="21">
        <f t="shared" si="18"/>
        <v>0</v>
      </c>
      <c r="N20" s="21">
        <f t="shared" si="19"/>
        <v>0</v>
      </c>
      <c r="O20" s="21">
        <f t="shared" si="20"/>
        <v>0</v>
      </c>
      <c r="P20" s="21">
        <f t="shared" si="21"/>
        <v>0</v>
      </c>
      <c r="Q20" s="21">
        <f t="shared" si="22"/>
        <v>0</v>
      </c>
      <c r="R20" s="21">
        <f t="shared" si="23"/>
        <v>2.3333333333333335</v>
      </c>
      <c r="S20" s="21">
        <f t="shared" si="24"/>
        <v>2</v>
      </c>
      <c r="T20" s="21">
        <f t="shared" si="25"/>
        <v>20</v>
      </c>
    </row>
    <row r="21" spans="2:20" s="23" customFormat="1">
      <c r="B21" s="82"/>
      <c r="C21" s="82"/>
      <c r="D21" s="83"/>
      <c r="E21" s="20">
        <f t="shared" si="13"/>
        <v>9.7222222222222224E-2</v>
      </c>
      <c r="F21" s="20">
        <f t="shared" si="14"/>
        <v>0.1111111111111111</v>
      </c>
      <c r="G21" s="21">
        <v>900</v>
      </c>
      <c r="H21" s="21">
        <v>300</v>
      </c>
      <c r="I21" s="22">
        <f t="shared" si="15"/>
        <v>0.10208333333333335</v>
      </c>
      <c r="K21" s="21">
        <f t="shared" si="16"/>
        <v>0</v>
      </c>
      <c r="L21" s="21">
        <f t="shared" si="17"/>
        <v>0</v>
      </c>
      <c r="M21" s="21">
        <f t="shared" si="18"/>
        <v>0</v>
      </c>
      <c r="N21" s="21">
        <f t="shared" si="19"/>
        <v>0</v>
      </c>
      <c r="O21" s="21">
        <f t="shared" si="20"/>
        <v>0</v>
      </c>
      <c r="P21" s="21">
        <f t="shared" si="21"/>
        <v>0</v>
      </c>
      <c r="Q21" s="21">
        <f t="shared" si="22"/>
        <v>0</v>
      </c>
      <c r="R21" s="21">
        <f t="shared" si="23"/>
        <v>2.6666666666666665</v>
      </c>
      <c r="S21" s="21">
        <f t="shared" si="24"/>
        <v>2</v>
      </c>
      <c r="T21" s="21">
        <f t="shared" si="25"/>
        <v>40</v>
      </c>
    </row>
    <row r="22" spans="2:20" s="23" customFormat="1">
      <c r="B22" s="84"/>
      <c r="C22" s="84"/>
      <c r="D22" s="84"/>
      <c r="E22" s="20">
        <f t="shared" si="13"/>
        <v>0.1111111111111111</v>
      </c>
      <c r="F22" s="20">
        <f t="shared" si="14"/>
        <v>0.125</v>
      </c>
      <c r="G22" s="21">
        <v>900</v>
      </c>
      <c r="H22" s="21">
        <v>300</v>
      </c>
      <c r="I22" s="22">
        <f t="shared" si="15"/>
        <v>0.11597222222222221</v>
      </c>
      <c r="K22" s="21">
        <f t="shared" si="16"/>
        <v>0</v>
      </c>
      <c r="L22" s="21">
        <f t="shared" si="17"/>
        <v>0</v>
      </c>
      <c r="M22" s="21">
        <f t="shared" si="18"/>
        <v>0</v>
      </c>
      <c r="N22" s="21">
        <f t="shared" si="19"/>
        <v>0</v>
      </c>
      <c r="O22" s="21">
        <f t="shared" si="20"/>
        <v>0</v>
      </c>
      <c r="P22" s="21">
        <f t="shared" si="21"/>
        <v>0</v>
      </c>
      <c r="Q22" s="21">
        <f t="shared" si="22"/>
        <v>0</v>
      </c>
      <c r="R22" s="21">
        <f t="shared" si="23"/>
        <v>3</v>
      </c>
      <c r="S22" s="21">
        <f t="shared" si="24"/>
        <v>3</v>
      </c>
      <c r="T22" s="21">
        <f t="shared" si="25"/>
        <v>0</v>
      </c>
    </row>
    <row r="23" spans="2:20" s="23" customFormat="1">
      <c r="B23" s="84"/>
      <c r="C23" s="84"/>
      <c r="D23" s="84"/>
      <c r="E23" s="20">
        <f t="shared" si="13"/>
        <v>0.125</v>
      </c>
      <c r="F23" s="20">
        <f t="shared" si="14"/>
        <v>0.1388888888888889</v>
      </c>
      <c r="G23" s="21">
        <v>900</v>
      </c>
      <c r="H23" s="21">
        <v>300</v>
      </c>
      <c r="I23" s="22">
        <f t="shared" si="15"/>
        <v>0.12986111111111112</v>
      </c>
      <c r="K23" s="21">
        <f t="shared" si="16"/>
        <v>0</v>
      </c>
      <c r="L23" s="21">
        <f t="shared" si="17"/>
        <v>0</v>
      </c>
      <c r="M23" s="21">
        <f t="shared" si="18"/>
        <v>0</v>
      </c>
      <c r="N23" s="21">
        <f t="shared" si="19"/>
        <v>0</v>
      </c>
      <c r="O23" s="21">
        <f t="shared" si="20"/>
        <v>0</v>
      </c>
      <c r="P23" s="21">
        <f t="shared" si="21"/>
        <v>0</v>
      </c>
      <c r="Q23" s="21">
        <f t="shared" si="22"/>
        <v>0</v>
      </c>
      <c r="R23" s="21">
        <f t="shared" si="23"/>
        <v>3.3333333333333335</v>
      </c>
      <c r="S23" s="21">
        <f t="shared" si="24"/>
        <v>3</v>
      </c>
      <c r="T23" s="21">
        <f t="shared" si="25"/>
        <v>20</v>
      </c>
    </row>
    <row r="24" spans="2:20" s="23" customFormat="1">
      <c r="B24" s="84"/>
      <c r="C24" s="84"/>
      <c r="D24" s="84"/>
      <c r="E24" s="20">
        <f t="shared" si="13"/>
        <v>0.1388888888888889</v>
      </c>
      <c r="F24" s="20">
        <f t="shared" si="14"/>
        <v>0.15277777777777776</v>
      </c>
      <c r="G24" s="21">
        <v>900</v>
      </c>
      <c r="H24" s="21">
        <v>300</v>
      </c>
      <c r="I24" s="22">
        <f t="shared" si="15"/>
        <v>0.14375000000000002</v>
      </c>
      <c r="K24" s="21">
        <f t="shared" si="16"/>
        <v>0</v>
      </c>
      <c r="L24" s="21">
        <f t="shared" si="17"/>
        <v>0</v>
      </c>
      <c r="M24" s="21">
        <f t="shared" si="18"/>
        <v>0</v>
      </c>
      <c r="N24" s="21">
        <f t="shared" si="19"/>
        <v>0</v>
      </c>
      <c r="O24" s="21">
        <f t="shared" si="20"/>
        <v>0</v>
      </c>
      <c r="P24" s="21">
        <f t="shared" si="21"/>
        <v>0</v>
      </c>
      <c r="Q24" s="21">
        <f t="shared" si="22"/>
        <v>0</v>
      </c>
      <c r="R24" s="21">
        <f t="shared" si="23"/>
        <v>3.6666666666666665</v>
      </c>
      <c r="S24" s="21">
        <f t="shared" si="24"/>
        <v>3</v>
      </c>
      <c r="T24" s="21">
        <f t="shared" si="25"/>
        <v>40</v>
      </c>
    </row>
    <row r="25" spans="2:20" s="23" customFormat="1">
      <c r="B25" s="84"/>
      <c r="C25" s="84"/>
      <c r="D25" s="84"/>
      <c r="E25" s="20">
        <f t="shared" si="13"/>
        <v>0.15277777777777776</v>
      </c>
      <c r="F25" s="20">
        <f t="shared" si="14"/>
        <v>0.16666666666666666</v>
      </c>
      <c r="G25" s="21">
        <v>900</v>
      </c>
      <c r="H25" s="21">
        <v>300</v>
      </c>
      <c r="I25" s="22">
        <f t="shared" si="15"/>
        <v>0.15763888888888888</v>
      </c>
      <c r="K25" s="21">
        <f t="shared" si="16"/>
        <v>0</v>
      </c>
      <c r="L25" s="21">
        <f t="shared" si="17"/>
        <v>0</v>
      </c>
      <c r="M25" s="21">
        <f t="shared" si="18"/>
        <v>0</v>
      </c>
      <c r="N25" s="21">
        <f t="shared" si="19"/>
        <v>0</v>
      </c>
      <c r="O25" s="21">
        <f t="shared" si="20"/>
        <v>0</v>
      </c>
      <c r="P25" s="21">
        <f t="shared" si="21"/>
        <v>0</v>
      </c>
      <c r="Q25" s="21">
        <f t="shared" si="22"/>
        <v>0</v>
      </c>
      <c r="R25" s="21">
        <f t="shared" si="23"/>
        <v>4</v>
      </c>
      <c r="S25" s="21">
        <f t="shared" si="24"/>
        <v>4</v>
      </c>
      <c r="T25" s="21">
        <f t="shared" si="25"/>
        <v>0</v>
      </c>
    </row>
    <row r="26" spans="2:20" s="23" customFormat="1">
      <c r="B26" s="84"/>
      <c r="C26" s="84"/>
      <c r="D26" s="84"/>
      <c r="E26" s="20">
        <f t="shared" si="13"/>
        <v>0.16666666666666666</v>
      </c>
      <c r="F26" s="20">
        <f t="shared" si="14"/>
        <v>0.18055555555555555</v>
      </c>
      <c r="G26" s="21">
        <v>900</v>
      </c>
      <c r="H26" s="21">
        <v>300</v>
      </c>
      <c r="I26" s="22">
        <f t="shared" si="15"/>
        <v>0.17152777777777775</v>
      </c>
      <c r="K26" s="21">
        <f t="shared" si="16"/>
        <v>0</v>
      </c>
      <c r="L26" s="21">
        <f t="shared" si="17"/>
        <v>0</v>
      </c>
      <c r="M26" s="21">
        <f t="shared" si="18"/>
        <v>0</v>
      </c>
      <c r="N26" s="21">
        <f t="shared" si="19"/>
        <v>0</v>
      </c>
      <c r="O26" s="21">
        <f t="shared" si="20"/>
        <v>0</v>
      </c>
      <c r="P26" s="21">
        <f t="shared" si="21"/>
        <v>0</v>
      </c>
      <c r="Q26" s="21">
        <f t="shared" si="22"/>
        <v>0</v>
      </c>
      <c r="R26" s="21">
        <f t="shared" si="23"/>
        <v>4.333333333333333</v>
      </c>
      <c r="S26" s="21">
        <f t="shared" si="24"/>
        <v>4</v>
      </c>
      <c r="T26" s="21">
        <f t="shared" si="25"/>
        <v>20</v>
      </c>
    </row>
    <row r="27" spans="2:20" s="23" customFormat="1">
      <c r="B27" s="84"/>
      <c r="C27" s="84"/>
      <c r="D27" s="84"/>
      <c r="E27" s="20">
        <f t="shared" si="13"/>
        <v>0.18055555555555555</v>
      </c>
      <c r="F27" s="20">
        <f t="shared" si="14"/>
        <v>0.19444444444444445</v>
      </c>
      <c r="G27" s="21">
        <v>900</v>
      </c>
      <c r="H27" s="21">
        <v>300</v>
      </c>
      <c r="I27" s="22">
        <f t="shared" si="15"/>
        <v>0.18541666666666667</v>
      </c>
      <c r="K27" s="21">
        <f t="shared" si="16"/>
        <v>0</v>
      </c>
      <c r="L27" s="21">
        <f t="shared" si="17"/>
        <v>0</v>
      </c>
      <c r="M27" s="21">
        <f t="shared" si="18"/>
        <v>0</v>
      </c>
      <c r="N27" s="21">
        <f t="shared" si="19"/>
        <v>0</v>
      </c>
      <c r="O27" s="21">
        <f t="shared" si="20"/>
        <v>0</v>
      </c>
      <c r="P27" s="21">
        <f t="shared" si="21"/>
        <v>0</v>
      </c>
      <c r="Q27" s="21">
        <f t="shared" si="22"/>
        <v>0</v>
      </c>
      <c r="R27" s="21">
        <f t="shared" si="23"/>
        <v>4.666666666666667</v>
      </c>
      <c r="S27" s="21">
        <f t="shared" si="24"/>
        <v>4</v>
      </c>
      <c r="T27" s="21">
        <f t="shared" si="25"/>
        <v>40</v>
      </c>
    </row>
    <row r="28" spans="2:20" s="23" customFormat="1">
      <c r="B28" s="84"/>
      <c r="C28" s="84"/>
      <c r="D28" s="84"/>
      <c r="E28" s="20">
        <f t="shared" si="13"/>
        <v>0.19444444444444445</v>
      </c>
      <c r="F28" s="20">
        <f t="shared" si="14"/>
        <v>0.20833333333333334</v>
      </c>
      <c r="G28" s="21">
        <v>900</v>
      </c>
      <c r="H28" s="21">
        <v>300</v>
      </c>
      <c r="I28" s="22">
        <f t="shared" si="15"/>
        <v>0.19930555555555554</v>
      </c>
      <c r="K28" s="21">
        <f t="shared" si="16"/>
        <v>0</v>
      </c>
      <c r="L28" s="21">
        <f t="shared" si="17"/>
        <v>0</v>
      </c>
      <c r="M28" s="21">
        <f t="shared" si="18"/>
        <v>0</v>
      </c>
      <c r="N28" s="21">
        <f t="shared" si="19"/>
        <v>0</v>
      </c>
      <c r="O28" s="21">
        <f t="shared" si="20"/>
        <v>0</v>
      </c>
      <c r="P28" s="21">
        <f t="shared" si="21"/>
        <v>0</v>
      </c>
      <c r="Q28" s="21">
        <f t="shared" si="22"/>
        <v>0</v>
      </c>
      <c r="R28" s="21">
        <f t="shared" si="23"/>
        <v>5</v>
      </c>
      <c r="S28" s="21">
        <f t="shared" si="24"/>
        <v>5</v>
      </c>
      <c r="T28" s="21">
        <f t="shared" si="25"/>
        <v>0</v>
      </c>
    </row>
    <row r="29" spans="2:20" s="23" customFormat="1">
      <c r="B29" s="84"/>
      <c r="C29" s="84"/>
      <c r="D29" s="84"/>
      <c r="E29" s="20">
        <f t="shared" si="13"/>
        <v>0.20833333333333334</v>
      </c>
      <c r="F29" s="20">
        <f t="shared" si="14"/>
        <v>0.22222222222222221</v>
      </c>
      <c r="G29" s="21">
        <v>900</v>
      </c>
      <c r="H29" s="21">
        <v>300</v>
      </c>
      <c r="I29" s="22">
        <f t="shared" si="15"/>
        <v>0.21319444444444444</v>
      </c>
      <c r="K29" s="21">
        <f t="shared" si="16"/>
        <v>0</v>
      </c>
      <c r="L29" s="21">
        <f t="shared" si="17"/>
        <v>0</v>
      </c>
      <c r="M29" s="21">
        <f t="shared" si="18"/>
        <v>0</v>
      </c>
      <c r="N29" s="21">
        <f t="shared" si="19"/>
        <v>0</v>
      </c>
      <c r="O29" s="21">
        <f t="shared" si="20"/>
        <v>0</v>
      </c>
      <c r="P29" s="21">
        <f t="shared" si="21"/>
        <v>0</v>
      </c>
      <c r="Q29" s="21">
        <f t="shared" si="22"/>
        <v>0</v>
      </c>
      <c r="R29" s="21">
        <f t="shared" si="23"/>
        <v>5.333333333333333</v>
      </c>
      <c r="S29" s="21">
        <f t="shared" si="24"/>
        <v>5</v>
      </c>
      <c r="T29" s="21">
        <f t="shared" si="25"/>
        <v>20</v>
      </c>
    </row>
    <row r="30" spans="2:20" s="23" customFormat="1">
      <c r="B30" s="84"/>
      <c r="C30" s="84"/>
      <c r="D30" s="84"/>
      <c r="E30" s="20">
        <f t="shared" si="13"/>
        <v>0.22222222222222221</v>
      </c>
      <c r="F30" s="20">
        <f t="shared" si="14"/>
        <v>0.23611111111111113</v>
      </c>
      <c r="G30" s="21">
        <v>900</v>
      </c>
      <c r="H30" s="21">
        <v>300</v>
      </c>
      <c r="I30" s="22">
        <f t="shared" si="15"/>
        <v>0.22708333333333333</v>
      </c>
      <c r="K30" s="21">
        <f t="shared" si="16"/>
        <v>0</v>
      </c>
      <c r="L30" s="21">
        <f t="shared" si="17"/>
        <v>0</v>
      </c>
      <c r="M30" s="21">
        <f t="shared" si="18"/>
        <v>0</v>
      </c>
      <c r="N30" s="21">
        <f t="shared" si="19"/>
        <v>0</v>
      </c>
      <c r="O30" s="21">
        <f t="shared" si="20"/>
        <v>0</v>
      </c>
      <c r="P30" s="21">
        <f t="shared" si="21"/>
        <v>0</v>
      </c>
      <c r="Q30" s="21">
        <f t="shared" si="22"/>
        <v>0</v>
      </c>
      <c r="R30" s="21">
        <f t="shared" si="23"/>
        <v>5.666666666666667</v>
      </c>
      <c r="S30" s="21">
        <f t="shared" si="24"/>
        <v>5</v>
      </c>
      <c r="T30" s="21">
        <f t="shared" si="25"/>
        <v>40</v>
      </c>
    </row>
    <row r="31" spans="2:20" s="23" customFormat="1">
      <c r="B31" s="84"/>
      <c r="C31" s="84"/>
      <c r="D31" s="84"/>
      <c r="E31" s="20">
        <f t="shared" si="13"/>
        <v>0.23611111111111113</v>
      </c>
      <c r="F31" s="20">
        <f t="shared" si="14"/>
        <v>0.25</v>
      </c>
      <c r="G31" s="21">
        <v>900</v>
      </c>
      <c r="H31" s="21">
        <v>300</v>
      </c>
      <c r="I31" s="22">
        <f t="shared" si="15"/>
        <v>0.24097222222222223</v>
      </c>
      <c r="K31" s="21">
        <f t="shared" si="16"/>
        <v>0</v>
      </c>
      <c r="L31" s="21">
        <f t="shared" si="17"/>
        <v>0</v>
      </c>
      <c r="M31" s="21">
        <f t="shared" si="18"/>
        <v>0</v>
      </c>
      <c r="N31" s="21">
        <f t="shared" si="19"/>
        <v>0</v>
      </c>
      <c r="O31" s="21">
        <f t="shared" si="20"/>
        <v>0</v>
      </c>
      <c r="P31" s="21">
        <f t="shared" si="21"/>
        <v>0</v>
      </c>
      <c r="Q31" s="21">
        <f t="shared" si="22"/>
        <v>0</v>
      </c>
      <c r="R31" s="21">
        <f t="shared" si="23"/>
        <v>6</v>
      </c>
      <c r="S31" s="21">
        <f t="shared" si="24"/>
        <v>6</v>
      </c>
      <c r="T31" s="21">
        <f t="shared" si="25"/>
        <v>0</v>
      </c>
    </row>
    <row r="32" spans="2:20" s="23" customFormat="1">
      <c r="B32" s="84"/>
      <c r="C32" s="84"/>
      <c r="D32" s="84"/>
      <c r="E32" s="20">
        <f t="shared" si="13"/>
        <v>0.25</v>
      </c>
      <c r="F32" s="20">
        <f t="shared" si="14"/>
        <v>0.2638888888888889</v>
      </c>
      <c r="G32" s="21">
        <v>900</v>
      </c>
      <c r="H32" s="21">
        <v>300</v>
      </c>
      <c r="I32" s="22">
        <f t="shared" si="15"/>
        <v>0.25486111111111109</v>
      </c>
      <c r="K32" s="21">
        <f t="shared" si="16"/>
        <v>0</v>
      </c>
      <c r="L32" s="21">
        <f t="shared" si="17"/>
        <v>0</v>
      </c>
      <c r="M32" s="21">
        <f t="shared" si="18"/>
        <v>0</v>
      </c>
      <c r="N32" s="21">
        <f t="shared" si="19"/>
        <v>0</v>
      </c>
      <c r="O32" s="21">
        <f t="shared" si="20"/>
        <v>0</v>
      </c>
      <c r="P32" s="21">
        <f t="shared" si="21"/>
        <v>0</v>
      </c>
      <c r="Q32" s="21">
        <f t="shared" si="22"/>
        <v>0</v>
      </c>
      <c r="R32" s="21">
        <f t="shared" si="23"/>
        <v>6.333333333333333</v>
      </c>
      <c r="S32" s="21">
        <f t="shared" si="24"/>
        <v>6</v>
      </c>
      <c r="T32" s="21">
        <f t="shared" si="25"/>
        <v>20</v>
      </c>
    </row>
    <row r="33" spans="2:20" s="23" customFormat="1">
      <c r="B33" s="84"/>
      <c r="C33" s="84"/>
      <c r="D33" s="84"/>
      <c r="E33" s="20">
        <f t="shared" si="13"/>
        <v>0.2638888888888889</v>
      </c>
      <c r="F33" s="20">
        <f t="shared" si="14"/>
        <v>0.27777777777777779</v>
      </c>
      <c r="G33" s="21">
        <v>900</v>
      </c>
      <c r="H33" s="21">
        <v>300</v>
      </c>
      <c r="I33" s="22">
        <f t="shared" si="15"/>
        <v>0.26874999999999999</v>
      </c>
      <c r="K33" s="21">
        <f t="shared" si="16"/>
        <v>0</v>
      </c>
      <c r="L33" s="21">
        <f t="shared" si="17"/>
        <v>0</v>
      </c>
      <c r="M33" s="21">
        <f t="shared" si="18"/>
        <v>0</v>
      </c>
      <c r="N33" s="21">
        <f t="shared" si="19"/>
        <v>0</v>
      </c>
      <c r="O33" s="21">
        <f t="shared" si="20"/>
        <v>0</v>
      </c>
      <c r="P33" s="21">
        <f t="shared" si="21"/>
        <v>0</v>
      </c>
      <c r="Q33" s="21">
        <f t="shared" si="22"/>
        <v>0</v>
      </c>
      <c r="R33" s="21">
        <f t="shared" si="23"/>
        <v>6.666666666666667</v>
      </c>
      <c r="S33" s="21">
        <f t="shared" si="24"/>
        <v>6</v>
      </c>
      <c r="T33" s="21">
        <f t="shared" si="25"/>
        <v>40</v>
      </c>
    </row>
    <row r="34" spans="2:20" s="23" customFormat="1">
      <c r="B34" s="25"/>
      <c r="C34" s="79"/>
      <c r="D34" s="79"/>
      <c r="E34" s="20">
        <f t="shared" si="13"/>
        <v>0.27777777777777779</v>
      </c>
      <c r="F34" s="20">
        <f t="shared" si="14"/>
        <v>0.29166666666666669</v>
      </c>
      <c r="G34" s="21">
        <v>900</v>
      </c>
      <c r="H34" s="21">
        <v>300</v>
      </c>
      <c r="I34" s="22">
        <f t="shared" si="15"/>
        <v>0.28263888888888888</v>
      </c>
      <c r="K34" s="21">
        <f t="shared" si="16"/>
        <v>0</v>
      </c>
      <c r="L34" s="21">
        <f t="shared" si="17"/>
        <v>0</v>
      </c>
      <c r="M34" s="21">
        <f t="shared" si="18"/>
        <v>0</v>
      </c>
      <c r="N34" s="21">
        <f t="shared" si="19"/>
        <v>0</v>
      </c>
      <c r="O34" s="21">
        <f t="shared" si="20"/>
        <v>0</v>
      </c>
      <c r="P34" s="21">
        <f t="shared" si="21"/>
        <v>0</v>
      </c>
      <c r="Q34" s="21">
        <f t="shared" si="22"/>
        <v>0</v>
      </c>
      <c r="R34" s="21">
        <f t="shared" si="23"/>
        <v>7</v>
      </c>
      <c r="S34" s="21">
        <f t="shared" si="24"/>
        <v>7</v>
      </c>
      <c r="T34" s="21">
        <f t="shared" si="25"/>
        <v>0</v>
      </c>
    </row>
    <row r="35" spans="2:20" s="23" customFormat="1">
      <c r="B35" s="25"/>
      <c r="C35" s="79"/>
      <c r="D35" s="79"/>
      <c r="E35" s="20">
        <f t="shared" si="13"/>
        <v>0.29166666666666669</v>
      </c>
      <c r="F35" s="20">
        <f t="shared" si="14"/>
        <v>0.30555555555555552</v>
      </c>
      <c r="G35" s="21">
        <v>900</v>
      </c>
      <c r="H35" s="21">
        <v>300</v>
      </c>
      <c r="I35" s="22">
        <f t="shared" si="15"/>
        <v>0.29652777777777778</v>
      </c>
      <c r="K35" s="21">
        <f t="shared" si="16"/>
        <v>0</v>
      </c>
      <c r="L35" s="21">
        <f t="shared" si="17"/>
        <v>0</v>
      </c>
      <c r="M35" s="21">
        <f t="shared" si="18"/>
        <v>0</v>
      </c>
      <c r="N35" s="21">
        <f t="shared" si="19"/>
        <v>0</v>
      </c>
      <c r="O35" s="21">
        <f t="shared" si="20"/>
        <v>0</v>
      </c>
      <c r="P35" s="21">
        <f t="shared" si="21"/>
        <v>0</v>
      </c>
      <c r="Q35" s="21">
        <f t="shared" si="22"/>
        <v>0</v>
      </c>
      <c r="R35" s="21">
        <f t="shared" si="23"/>
        <v>7.333333333333333</v>
      </c>
      <c r="S35" s="21">
        <f t="shared" si="24"/>
        <v>7</v>
      </c>
      <c r="T35" s="21">
        <f t="shared" si="25"/>
        <v>20</v>
      </c>
    </row>
    <row r="36" spans="2:20" s="23" customFormat="1">
      <c r="C36" s="30"/>
      <c r="D36" s="30"/>
      <c r="E36" s="20"/>
      <c r="F36" s="20"/>
    </row>
    <row r="37" spans="2:20" s="23" customFormat="1">
      <c r="C37" s="30"/>
      <c r="D37" s="30"/>
      <c r="E37" s="20"/>
      <c r="F37" s="20"/>
      <c r="J37" s="26" t="s">
        <v>34</v>
      </c>
      <c r="K37" s="27">
        <f t="shared" ref="K37:Q37" si="26">SUM(K4:K35)</f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t="shared" si="26"/>
        <v>0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sheetData>
    <row r="1" spans="1:20">
      <c r="A1" s="10" t="s">
        <v>43</v>
      </c>
      <c r="B1" s="8" t="s">
        <v>7</v>
      </c>
      <c r="C1" s="35" t="s">
        <v>13</v>
      </c>
      <c r="D1" s="35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79"/>
      <c r="C2" s="57"/>
      <c r="D2" s="73"/>
      <c r="E2" s="19">
        <f>'Summary APRIL 2013'!M6</f>
        <v>0.84791666666666676</v>
      </c>
      <c r="F2" s="60">
        <f t="shared" ref="F2:F13" si="0">TIME(S2,T2,0)</f>
        <v>0.86249999999999993</v>
      </c>
      <c r="G2" s="61">
        <v>1200</v>
      </c>
      <c r="H2" s="61">
        <v>60</v>
      </c>
      <c r="I2" s="62">
        <f t="shared" ref="I2:I34" si="1">TIME(HOUR(E2),MINUTE(E2)+G2/120,0)</f>
        <v>0.85486111111111107</v>
      </c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30" si="2">HOUR(E2)+(MINUTE(E2)+(G2+H2)/60)/60</f>
        <v>20.7</v>
      </c>
      <c r="S2" s="61">
        <f t="shared" ref="S2:S34" si="3">INT(R2)</f>
        <v>20</v>
      </c>
      <c r="T2" s="61">
        <f t="shared" ref="T2:T34" si="4">ROUND(((R2-S2)*60),0)</f>
        <v>42</v>
      </c>
    </row>
    <row r="3" spans="1:20" s="23" customFormat="1">
      <c r="A3" s="24"/>
      <c r="B3" s="79"/>
      <c r="C3" s="57"/>
      <c r="D3" s="73"/>
      <c r="E3" s="20">
        <f t="shared" ref="E3:E34" si="5">F2</f>
        <v>0.86249999999999993</v>
      </c>
      <c r="F3" s="20">
        <f t="shared" si="0"/>
        <v>0.87986111111111109</v>
      </c>
      <c r="G3" s="61">
        <v>1200</v>
      </c>
      <c r="H3" s="21">
        <v>300</v>
      </c>
      <c r="I3" s="22">
        <f t="shared" si="1"/>
        <v>0.86944444444444446</v>
      </c>
      <c r="K3" s="21">
        <f t="shared" ref="K3:K34" si="6">IF(MID(A3,1,2)="RM",G3+H3,0)</f>
        <v>0</v>
      </c>
      <c r="L3" s="21">
        <f t="shared" ref="L3:L34" si="7">IF(MID(A3,1,2)="MP",0,IF(MID(A3,1,1)="M",G3+H3,0))</f>
        <v>0</v>
      </c>
      <c r="M3" s="21">
        <f t="shared" ref="M3:M34" si="8">IF(MID(A3,1,2)="KP",G3+H3,0)</f>
        <v>0</v>
      </c>
      <c r="N3" s="21">
        <f t="shared" ref="N3:N34" si="9">IF(MID(A3,1,2)="MP",G3+H3,0)</f>
        <v>0</v>
      </c>
      <c r="O3" s="21">
        <f t="shared" ref="O3:O34" si="10">IF(MID(A3,1,2)="OC",G3+H3,0)</f>
        <v>0</v>
      </c>
      <c r="P3" s="21">
        <f t="shared" ref="P3:P34" si="11">IF(MID(A3,1,2)="AS",G3+H3,0)</f>
        <v>0</v>
      </c>
      <c r="Q3" s="21">
        <f t="shared" ref="Q3:Q34" si="12">IF(MID(A3,1,2)="IP",G3+H3,0)</f>
        <v>0</v>
      </c>
      <c r="R3" s="21">
        <f t="shared" si="2"/>
        <v>21.116666666666667</v>
      </c>
      <c r="S3" s="21">
        <f t="shared" si="3"/>
        <v>21</v>
      </c>
      <c r="T3" s="21">
        <f t="shared" si="4"/>
        <v>7</v>
      </c>
    </row>
    <row r="4" spans="1:20" s="23" customFormat="1">
      <c r="B4" s="25"/>
      <c r="C4" s="71"/>
      <c r="D4" s="72"/>
      <c r="E4" s="20">
        <f t="shared" si="5"/>
        <v>0.87986111111111109</v>
      </c>
      <c r="F4" s="20">
        <f t="shared" si="0"/>
        <v>0.89374999999999993</v>
      </c>
      <c r="G4" s="21">
        <v>900</v>
      </c>
      <c r="H4" s="21">
        <v>300</v>
      </c>
      <c r="I4" s="22">
        <f t="shared" si="1"/>
        <v>0.8847222222222223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21.45</v>
      </c>
      <c r="S4" s="21">
        <f t="shared" si="3"/>
        <v>21</v>
      </c>
      <c r="T4" s="21">
        <f t="shared" si="4"/>
        <v>27</v>
      </c>
    </row>
    <row r="5" spans="1:20" s="23" customFormat="1">
      <c r="B5" s="79"/>
      <c r="C5" s="57"/>
      <c r="D5" s="73"/>
      <c r="E5" s="20">
        <f t="shared" si="5"/>
        <v>0.89374999999999993</v>
      </c>
      <c r="F5" s="20">
        <f t="shared" si="0"/>
        <v>0.90833333333333333</v>
      </c>
      <c r="G5" s="21">
        <v>1200</v>
      </c>
      <c r="H5" s="21">
        <v>60</v>
      </c>
      <c r="I5" s="22">
        <f t="shared" si="1"/>
        <v>0.90069444444444446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21.8</v>
      </c>
      <c r="S5" s="21">
        <f t="shared" si="3"/>
        <v>21</v>
      </c>
      <c r="T5" s="21">
        <f t="shared" si="4"/>
        <v>48</v>
      </c>
    </row>
    <row r="6" spans="1:20" s="23" customFormat="1">
      <c r="B6" s="79"/>
      <c r="C6" s="57"/>
      <c r="D6" s="73"/>
      <c r="E6" s="20">
        <f t="shared" si="5"/>
        <v>0.90833333333333333</v>
      </c>
      <c r="F6" s="20">
        <f t="shared" si="0"/>
        <v>0.92291666666666661</v>
      </c>
      <c r="G6" s="21">
        <v>1200</v>
      </c>
      <c r="H6" s="21">
        <v>60</v>
      </c>
      <c r="I6" s="22">
        <f t="shared" si="1"/>
        <v>0.91527777777777775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22.15</v>
      </c>
      <c r="S6" s="21">
        <f t="shared" si="3"/>
        <v>22</v>
      </c>
      <c r="T6" s="21">
        <f t="shared" si="4"/>
        <v>9</v>
      </c>
    </row>
    <row r="7" spans="1:20" s="23" customFormat="1">
      <c r="B7" s="79"/>
      <c r="C7" s="57"/>
      <c r="D7" s="73"/>
      <c r="E7" s="20">
        <f t="shared" si="5"/>
        <v>0.92291666666666661</v>
      </c>
      <c r="F7" s="20">
        <f t="shared" si="0"/>
        <v>0.94027777777777777</v>
      </c>
      <c r="G7" s="21">
        <v>1200</v>
      </c>
      <c r="H7" s="21">
        <v>300</v>
      </c>
      <c r="I7" s="22">
        <f t="shared" si="1"/>
        <v>0.92986111111111114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22.566666666666666</v>
      </c>
      <c r="S7" s="21">
        <f t="shared" si="3"/>
        <v>22</v>
      </c>
      <c r="T7" s="21">
        <f t="shared" si="4"/>
        <v>34</v>
      </c>
    </row>
    <row r="8" spans="1:20" s="23" customFormat="1">
      <c r="B8" s="79"/>
      <c r="C8" s="70"/>
      <c r="D8" s="70"/>
      <c r="E8" s="20">
        <f t="shared" si="5"/>
        <v>0.94027777777777777</v>
      </c>
      <c r="F8" s="20">
        <f t="shared" si="0"/>
        <v>0.95416666666666661</v>
      </c>
      <c r="G8" s="21">
        <v>900</v>
      </c>
      <c r="H8" s="21">
        <v>300</v>
      </c>
      <c r="I8" s="22">
        <f t="shared" si="1"/>
        <v>0.94513888888888886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22.9</v>
      </c>
      <c r="S8" s="21">
        <f t="shared" si="3"/>
        <v>22</v>
      </c>
      <c r="T8" s="21">
        <f t="shared" si="4"/>
        <v>54</v>
      </c>
    </row>
    <row r="9" spans="1:20" s="23" customFormat="1">
      <c r="B9" s="25"/>
      <c r="C9" s="71"/>
      <c r="D9" s="72"/>
      <c r="E9" s="20">
        <f t="shared" si="5"/>
        <v>0.95416666666666661</v>
      </c>
      <c r="F9" s="20">
        <f t="shared" si="0"/>
        <v>0.96805555555555556</v>
      </c>
      <c r="G9" s="21">
        <v>900</v>
      </c>
      <c r="H9" s="21">
        <v>300</v>
      </c>
      <c r="I9" s="22">
        <f t="shared" si="1"/>
        <v>0.9590277777777777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23.233333333333334</v>
      </c>
      <c r="S9" s="21">
        <f t="shared" si="3"/>
        <v>23</v>
      </c>
      <c r="T9" s="21">
        <f t="shared" si="4"/>
        <v>14</v>
      </c>
    </row>
    <row r="10" spans="1:20" s="23" customFormat="1">
      <c r="B10" s="25"/>
      <c r="C10" s="25"/>
      <c r="D10" s="25"/>
      <c r="E10" s="20">
        <f t="shared" si="5"/>
        <v>0.96805555555555556</v>
      </c>
      <c r="F10" s="20">
        <f t="shared" si="0"/>
        <v>0.9819444444444444</v>
      </c>
      <c r="G10" s="21">
        <v>900</v>
      </c>
      <c r="H10" s="21">
        <v>300</v>
      </c>
      <c r="I10" s="22">
        <f t="shared" si="1"/>
        <v>0.97291666666666676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23.566666666666666</v>
      </c>
      <c r="S10" s="21">
        <f t="shared" si="3"/>
        <v>23</v>
      </c>
      <c r="T10" s="21">
        <f t="shared" si="4"/>
        <v>34</v>
      </c>
    </row>
    <row r="11" spans="1:20" s="23" customFormat="1">
      <c r="B11" s="79"/>
      <c r="C11" s="57"/>
      <c r="D11" s="73"/>
      <c r="E11" s="20">
        <f t="shared" si="5"/>
        <v>0.9819444444444444</v>
      </c>
      <c r="F11" s="20">
        <f t="shared" si="0"/>
        <v>0.99652777777777779</v>
      </c>
      <c r="G11" s="21">
        <v>1200</v>
      </c>
      <c r="H11" s="21">
        <v>60</v>
      </c>
      <c r="I11" s="22">
        <f t="shared" si="1"/>
        <v>0.98888888888888893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23.916666666666668</v>
      </c>
      <c r="S11" s="21">
        <f t="shared" si="3"/>
        <v>23</v>
      </c>
      <c r="T11" s="21">
        <f t="shared" si="4"/>
        <v>55</v>
      </c>
    </row>
    <row r="12" spans="1:20" s="23" customFormat="1">
      <c r="B12" s="79"/>
      <c r="C12" s="57"/>
      <c r="D12" s="73"/>
      <c r="E12" s="20">
        <f t="shared" si="5"/>
        <v>0.99652777777777779</v>
      </c>
      <c r="F12" s="20">
        <f t="shared" si="0"/>
        <v>1.1111111111111072E-2</v>
      </c>
      <c r="G12" s="21">
        <v>1200</v>
      </c>
      <c r="H12" s="21">
        <v>60</v>
      </c>
      <c r="I12" s="22">
        <f t="shared" si="1"/>
        <v>3.4722222222220989E-3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24.266666666666666</v>
      </c>
      <c r="S12" s="21">
        <f t="shared" si="3"/>
        <v>24</v>
      </c>
      <c r="T12" s="21">
        <f t="shared" si="4"/>
        <v>16</v>
      </c>
    </row>
    <row r="13" spans="1:20" s="23" customFormat="1">
      <c r="B13" s="79"/>
      <c r="C13" s="57"/>
      <c r="D13" s="73"/>
      <c r="E13" s="20">
        <f t="shared" si="5"/>
        <v>1.1111111111111072E-2</v>
      </c>
      <c r="F13" s="20">
        <f t="shared" si="0"/>
        <v>2.8472222222222222E-2</v>
      </c>
      <c r="G13" s="21">
        <v>1200</v>
      </c>
      <c r="H13" s="21">
        <v>300</v>
      </c>
      <c r="I13" s="22">
        <f t="shared" si="1"/>
        <v>1.8055555555555557E-2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0.68333333333333335</v>
      </c>
      <c r="S13" s="21">
        <f t="shared" si="3"/>
        <v>0</v>
      </c>
      <c r="T13" s="21">
        <f t="shared" si="4"/>
        <v>41</v>
      </c>
    </row>
    <row r="14" spans="1:20" s="23" customFormat="1">
      <c r="B14" s="25"/>
      <c r="C14" s="70"/>
      <c r="D14" s="70"/>
      <c r="E14" s="20">
        <f t="shared" si="5"/>
        <v>2.8472222222222222E-2</v>
      </c>
      <c r="F14" s="20">
        <f t="shared" ref="F14:F30" si="13">TIME(S14,T14,0)</f>
        <v>4.2361111111111106E-2</v>
      </c>
      <c r="G14" s="21">
        <v>900</v>
      </c>
      <c r="H14" s="21">
        <v>300</v>
      </c>
      <c r="I14" s="22">
        <f t="shared" si="1"/>
        <v>3.3333333333333333E-2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1.0166666666666666</v>
      </c>
      <c r="S14" s="21">
        <f t="shared" si="3"/>
        <v>1</v>
      </c>
      <c r="T14" s="21">
        <f t="shared" si="4"/>
        <v>1</v>
      </c>
    </row>
    <row r="15" spans="1:20" s="23" customFormat="1">
      <c r="B15" s="82"/>
      <c r="C15" s="25"/>
      <c r="D15" s="25"/>
      <c r="E15" s="20">
        <f t="shared" si="5"/>
        <v>4.2361111111111106E-2</v>
      </c>
      <c r="F15" s="20">
        <f t="shared" si="13"/>
        <v>5.6250000000000001E-2</v>
      </c>
      <c r="G15" s="21">
        <v>900</v>
      </c>
      <c r="H15" s="21">
        <v>300</v>
      </c>
      <c r="I15" s="22">
        <f t="shared" si="1"/>
        <v>4.7222222222222221E-2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N15" s="21">
        <f t="shared" si="9"/>
        <v>0</v>
      </c>
      <c r="O15" s="21">
        <f t="shared" si="10"/>
        <v>0</v>
      </c>
      <c r="P15" s="21">
        <f t="shared" si="11"/>
        <v>0</v>
      </c>
      <c r="Q15" s="21">
        <f t="shared" si="12"/>
        <v>0</v>
      </c>
      <c r="R15" s="21">
        <f t="shared" si="2"/>
        <v>1.35</v>
      </c>
      <c r="S15" s="21">
        <f t="shared" si="3"/>
        <v>1</v>
      </c>
      <c r="T15" s="21">
        <f t="shared" si="4"/>
        <v>21</v>
      </c>
    </row>
    <row r="16" spans="1:20" s="23" customFormat="1">
      <c r="B16" s="25"/>
      <c r="C16" s="71"/>
      <c r="D16" s="73"/>
      <c r="E16" s="20">
        <f t="shared" si="5"/>
        <v>5.6250000000000001E-2</v>
      </c>
      <c r="F16" s="20">
        <f t="shared" si="13"/>
        <v>6.6666666666666666E-2</v>
      </c>
      <c r="G16" s="21">
        <v>600</v>
      </c>
      <c r="H16" s="21">
        <v>300</v>
      </c>
      <c r="I16" s="22">
        <f t="shared" si="1"/>
        <v>5.9722222222222225E-2</v>
      </c>
      <c r="K16" s="21">
        <f t="shared" si="6"/>
        <v>0</v>
      </c>
      <c r="L16" s="21">
        <f t="shared" si="7"/>
        <v>0</v>
      </c>
      <c r="M16" s="21">
        <f t="shared" si="8"/>
        <v>0</v>
      </c>
      <c r="N16" s="21">
        <f t="shared" si="9"/>
        <v>0</v>
      </c>
      <c r="O16" s="21">
        <f t="shared" si="10"/>
        <v>0</v>
      </c>
      <c r="P16" s="21">
        <f t="shared" si="11"/>
        <v>0</v>
      </c>
      <c r="Q16" s="21">
        <f t="shared" si="12"/>
        <v>0</v>
      </c>
      <c r="R16" s="21">
        <f t="shared" si="2"/>
        <v>1.6</v>
      </c>
      <c r="S16" s="21">
        <f t="shared" si="3"/>
        <v>1</v>
      </c>
      <c r="T16" s="21">
        <f t="shared" si="4"/>
        <v>36</v>
      </c>
    </row>
    <row r="17" spans="2:20" s="23" customFormat="1">
      <c r="B17" s="25"/>
      <c r="C17" s="70"/>
      <c r="D17" s="74"/>
      <c r="E17" s="20">
        <f t="shared" si="5"/>
        <v>6.6666666666666666E-2</v>
      </c>
      <c r="F17" s="20">
        <f t="shared" si="13"/>
        <v>8.0555555555555561E-2</v>
      </c>
      <c r="G17" s="21">
        <v>900</v>
      </c>
      <c r="H17" s="21">
        <v>300</v>
      </c>
      <c r="I17" s="22">
        <f t="shared" si="1"/>
        <v>7.1527777777777787E-2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1.9333333333333333</v>
      </c>
      <c r="S17" s="21">
        <f t="shared" si="3"/>
        <v>1</v>
      </c>
      <c r="T17" s="21">
        <f t="shared" si="4"/>
        <v>56</v>
      </c>
    </row>
    <row r="18" spans="2:20" s="23" customFormat="1">
      <c r="B18" s="25"/>
      <c r="C18" s="70"/>
      <c r="D18" s="74"/>
      <c r="E18" s="20">
        <f t="shared" si="5"/>
        <v>8.0555555555555561E-2</v>
      </c>
      <c r="F18" s="20">
        <f t="shared" si="13"/>
        <v>9.4444444444444442E-2</v>
      </c>
      <c r="G18" s="21">
        <v>900</v>
      </c>
      <c r="H18" s="21">
        <v>300</v>
      </c>
      <c r="I18" s="22">
        <f t="shared" si="1"/>
        <v>8.5416666666666655E-2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2.2666666666666666</v>
      </c>
      <c r="S18" s="21">
        <f t="shared" si="3"/>
        <v>2</v>
      </c>
      <c r="T18" s="21">
        <f t="shared" si="4"/>
        <v>16</v>
      </c>
    </row>
    <row r="19" spans="2:20" s="23" customFormat="1">
      <c r="B19" s="25"/>
      <c r="C19" s="71"/>
      <c r="D19" s="73"/>
      <c r="E19" s="20">
        <f t="shared" si="5"/>
        <v>9.4444444444444442E-2</v>
      </c>
      <c r="F19" s="20">
        <f t="shared" si="13"/>
        <v>0.10486111111111111</v>
      </c>
      <c r="G19" s="21">
        <v>600</v>
      </c>
      <c r="H19" s="21">
        <v>300</v>
      </c>
      <c r="I19" s="22">
        <f t="shared" si="1"/>
        <v>9.7916666666666666E-2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N19" s="21">
        <f t="shared" si="9"/>
        <v>0</v>
      </c>
      <c r="O19" s="21">
        <f t="shared" si="10"/>
        <v>0</v>
      </c>
      <c r="P19" s="21">
        <f t="shared" si="11"/>
        <v>0</v>
      </c>
      <c r="Q19" s="21">
        <f t="shared" si="12"/>
        <v>0</v>
      </c>
      <c r="R19" s="21">
        <f t="shared" si="2"/>
        <v>2.5166666666666666</v>
      </c>
      <c r="S19" s="21">
        <f t="shared" si="3"/>
        <v>2</v>
      </c>
      <c r="T19" s="21">
        <f t="shared" si="4"/>
        <v>31</v>
      </c>
    </row>
    <row r="20" spans="2:20" s="23" customFormat="1">
      <c r="B20" s="25"/>
      <c r="C20" s="70"/>
      <c r="D20" s="74"/>
      <c r="E20" s="20">
        <f t="shared" si="5"/>
        <v>0.10486111111111111</v>
      </c>
      <c r="F20" s="20">
        <f t="shared" si="13"/>
        <v>0.11875000000000001</v>
      </c>
      <c r="G20" s="21">
        <v>900</v>
      </c>
      <c r="H20" s="21">
        <v>300</v>
      </c>
      <c r="I20" s="22">
        <f t="shared" si="1"/>
        <v>0.10972222222222222</v>
      </c>
      <c r="K20" s="21">
        <f t="shared" si="6"/>
        <v>0</v>
      </c>
      <c r="L20" s="21">
        <f t="shared" si="7"/>
        <v>0</v>
      </c>
      <c r="M20" s="21">
        <f t="shared" si="8"/>
        <v>0</v>
      </c>
      <c r="N20" s="21">
        <f t="shared" si="9"/>
        <v>0</v>
      </c>
      <c r="O20" s="21">
        <f t="shared" si="10"/>
        <v>0</v>
      </c>
      <c r="P20" s="21">
        <f t="shared" si="11"/>
        <v>0</v>
      </c>
      <c r="Q20" s="21">
        <f t="shared" si="12"/>
        <v>0</v>
      </c>
      <c r="R20" s="21">
        <f t="shared" si="2"/>
        <v>2.85</v>
      </c>
      <c r="S20" s="21">
        <f t="shared" si="3"/>
        <v>2</v>
      </c>
      <c r="T20" s="21">
        <f t="shared" si="4"/>
        <v>51</v>
      </c>
    </row>
    <row r="21" spans="2:20" s="23" customFormat="1">
      <c r="B21" s="25"/>
      <c r="C21" s="71"/>
      <c r="D21" s="73"/>
      <c r="E21" s="20">
        <f t="shared" si="5"/>
        <v>0.11875000000000001</v>
      </c>
      <c r="F21" s="20">
        <f t="shared" si="13"/>
        <v>0.13263888888888889</v>
      </c>
      <c r="G21" s="21">
        <v>900</v>
      </c>
      <c r="H21" s="21">
        <v>300</v>
      </c>
      <c r="I21" s="22">
        <f t="shared" si="1"/>
        <v>0.12361111111111112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N21" s="21">
        <f t="shared" si="9"/>
        <v>0</v>
      </c>
      <c r="O21" s="21">
        <f t="shared" si="10"/>
        <v>0</v>
      </c>
      <c r="P21" s="21">
        <f t="shared" si="11"/>
        <v>0</v>
      </c>
      <c r="Q21" s="21">
        <f t="shared" si="12"/>
        <v>0</v>
      </c>
      <c r="R21" s="21">
        <f t="shared" si="2"/>
        <v>3.1833333333333336</v>
      </c>
      <c r="S21" s="21">
        <f t="shared" si="3"/>
        <v>3</v>
      </c>
      <c r="T21" s="21">
        <f t="shared" si="4"/>
        <v>11</v>
      </c>
    </row>
    <row r="22" spans="2:20" s="23" customFormat="1">
      <c r="B22" s="25"/>
      <c r="C22" s="70"/>
      <c r="D22" s="74"/>
      <c r="E22" s="20">
        <f t="shared" si="5"/>
        <v>0.13263888888888889</v>
      </c>
      <c r="F22" s="20">
        <f t="shared" si="13"/>
        <v>0.14652777777777778</v>
      </c>
      <c r="G22" s="21">
        <v>900</v>
      </c>
      <c r="H22" s="21">
        <v>300</v>
      </c>
      <c r="I22" s="22">
        <f t="shared" si="1"/>
        <v>0.13749999999999998</v>
      </c>
      <c r="K22" s="21">
        <f t="shared" si="6"/>
        <v>0</v>
      </c>
      <c r="L22" s="21">
        <f t="shared" si="7"/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2"/>
        <v>3.5166666666666666</v>
      </c>
      <c r="S22" s="21">
        <f t="shared" si="3"/>
        <v>3</v>
      </c>
      <c r="T22" s="21">
        <f t="shared" si="4"/>
        <v>31</v>
      </c>
    </row>
    <row r="23" spans="2:20" s="23" customFormat="1">
      <c r="B23" s="25"/>
      <c r="C23" s="71"/>
      <c r="D23" s="73"/>
      <c r="E23" s="20">
        <f t="shared" si="5"/>
        <v>0.14652777777777778</v>
      </c>
      <c r="F23" s="20">
        <f t="shared" si="13"/>
        <v>0.16041666666666668</v>
      </c>
      <c r="G23" s="21">
        <v>900</v>
      </c>
      <c r="H23" s="21">
        <v>300</v>
      </c>
      <c r="I23" s="22">
        <f t="shared" si="1"/>
        <v>0.15138888888888888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2"/>
        <v>3.85</v>
      </c>
      <c r="S23" s="21">
        <f t="shared" si="3"/>
        <v>3</v>
      </c>
      <c r="T23" s="21">
        <f t="shared" si="4"/>
        <v>51</v>
      </c>
    </row>
    <row r="24" spans="2:20" s="23" customFormat="1">
      <c r="B24" s="25"/>
      <c r="C24" s="71"/>
      <c r="D24" s="73"/>
      <c r="E24" s="20">
        <f t="shared" si="5"/>
        <v>0.16041666666666668</v>
      </c>
      <c r="F24" s="20">
        <f t="shared" si="13"/>
        <v>0.17083333333333331</v>
      </c>
      <c r="G24" s="21">
        <v>600</v>
      </c>
      <c r="H24" s="21">
        <v>300</v>
      </c>
      <c r="I24" s="22">
        <f t="shared" si="1"/>
        <v>0.16388888888888889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2"/>
        <v>4.0999999999999996</v>
      </c>
      <c r="S24" s="21">
        <f t="shared" si="3"/>
        <v>4</v>
      </c>
      <c r="T24" s="21">
        <f t="shared" si="4"/>
        <v>6</v>
      </c>
    </row>
    <row r="25" spans="2:20" s="23" customFormat="1">
      <c r="B25" s="25"/>
      <c r="C25" s="77"/>
      <c r="D25" s="70"/>
      <c r="E25" s="20">
        <f t="shared" si="5"/>
        <v>0.17083333333333331</v>
      </c>
      <c r="F25" s="20">
        <f t="shared" si="13"/>
        <v>0.18472222222222223</v>
      </c>
      <c r="G25" s="21">
        <v>900</v>
      </c>
      <c r="H25" s="21">
        <v>300</v>
      </c>
      <c r="I25" s="22">
        <f t="shared" si="1"/>
        <v>0.17569444444444446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2"/>
        <v>4.4333333333333336</v>
      </c>
      <c r="S25" s="21">
        <f t="shared" si="3"/>
        <v>4</v>
      </c>
      <c r="T25" s="21">
        <f t="shared" si="4"/>
        <v>26</v>
      </c>
    </row>
    <row r="26" spans="2:20" s="23" customFormat="1">
      <c r="B26" s="25"/>
      <c r="C26" s="77"/>
      <c r="D26" s="70"/>
      <c r="E26" s="20">
        <f t="shared" si="5"/>
        <v>0.18472222222222223</v>
      </c>
      <c r="F26" s="20">
        <f t="shared" si="13"/>
        <v>0.1986111111111111</v>
      </c>
      <c r="G26" s="21">
        <v>900</v>
      </c>
      <c r="H26" s="21">
        <v>300</v>
      </c>
      <c r="I26" s="22">
        <f t="shared" si="1"/>
        <v>0.18958333333333333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2"/>
        <v>4.7666666666666666</v>
      </c>
      <c r="S26" s="21">
        <f t="shared" si="3"/>
        <v>4</v>
      </c>
      <c r="T26" s="21">
        <f t="shared" si="4"/>
        <v>46</v>
      </c>
    </row>
    <row r="27" spans="2:20" s="23" customFormat="1">
      <c r="B27" s="25"/>
      <c r="C27" s="71"/>
      <c r="D27" s="73"/>
      <c r="E27" s="20">
        <f t="shared" si="5"/>
        <v>0.1986111111111111</v>
      </c>
      <c r="F27" s="20">
        <f t="shared" si="13"/>
        <v>0.21249999999999999</v>
      </c>
      <c r="G27" s="21">
        <v>900</v>
      </c>
      <c r="H27" s="21">
        <v>300</v>
      </c>
      <c r="I27" s="22">
        <f t="shared" si="1"/>
        <v>0.20347222222222219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2"/>
        <v>5.0999999999999996</v>
      </c>
      <c r="S27" s="21">
        <f t="shared" si="3"/>
        <v>5</v>
      </c>
      <c r="T27" s="21">
        <f t="shared" si="4"/>
        <v>6</v>
      </c>
    </row>
    <row r="28" spans="2:20" s="23" customFormat="1">
      <c r="B28" s="25"/>
      <c r="C28" s="71"/>
      <c r="D28" s="73"/>
      <c r="E28" s="20">
        <f t="shared" si="5"/>
        <v>0.21249999999999999</v>
      </c>
      <c r="F28" s="20">
        <f t="shared" si="13"/>
        <v>0.22638888888888889</v>
      </c>
      <c r="G28" s="21">
        <v>900</v>
      </c>
      <c r="H28" s="21">
        <v>300</v>
      </c>
      <c r="I28" s="22">
        <f t="shared" si="1"/>
        <v>0.21736111111111112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2"/>
        <v>5.4333333333333336</v>
      </c>
      <c r="S28" s="21">
        <f t="shared" si="3"/>
        <v>5</v>
      </c>
      <c r="T28" s="21">
        <f t="shared" si="4"/>
        <v>26</v>
      </c>
    </row>
    <row r="29" spans="2:20" s="23" customFormat="1">
      <c r="B29" s="25"/>
      <c r="C29" s="71"/>
      <c r="D29" s="73"/>
      <c r="E29" s="20">
        <f t="shared" si="5"/>
        <v>0.22638888888888889</v>
      </c>
      <c r="F29" s="20">
        <f t="shared" si="13"/>
        <v>0.23680555555555557</v>
      </c>
      <c r="G29" s="21">
        <v>600</v>
      </c>
      <c r="H29" s="21">
        <v>300</v>
      </c>
      <c r="I29" s="22">
        <f t="shared" si="1"/>
        <v>0.2298611111111111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2"/>
        <v>5.6833333333333336</v>
      </c>
      <c r="S29" s="21">
        <f t="shared" si="3"/>
        <v>5</v>
      </c>
      <c r="T29" s="21">
        <f t="shared" si="4"/>
        <v>41</v>
      </c>
    </row>
    <row r="30" spans="2:20" s="23" customFormat="1">
      <c r="B30" s="25"/>
      <c r="C30" s="70"/>
      <c r="D30" s="70"/>
      <c r="E30" s="20">
        <f t="shared" si="5"/>
        <v>0.23680555555555557</v>
      </c>
      <c r="F30" s="20">
        <f t="shared" si="13"/>
        <v>0.25069444444444444</v>
      </c>
      <c r="G30" s="21">
        <v>900</v>
      </c>
      <c r="H30" s="21">
        <v>300</v>
      </c>
      <c r="I30" s="22">
        <f t="shared" si="1"/>
        <v>0.24166666666666667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2"/>
        <v>6.0166666666666666</v>
      </c>
      <c r="S30" s="21">
        <f t="shared" si="3"/>
        <v>6</v>
      </c>
      <c r="T30" s="21">
        <f t="shared" si="4"/>
        <v>1</v>
      </c>
    </row>
    <row r="31" spans="2:20" s="23" customFormat="1">
      <c r="B31" s="25"/>
      <c r="C31" s="70"/>
      <c r="D31" s="74"/>
      <c r="E31" s="20">
        <f t="shared" si="5"/>
        <v>0.25069444444444444</v>
      </c>
      <c r="F31" s="20">
        <f t="shared" ref="F31:F34" si="14">TIME(S31,T31,0)</f>
        <v>0.26458333333333334</v>
      </c>
      <c r="G31" s="21">
        <v>900</v>
      </c>
      <c r="H31" s="21">
        <v>300</v>
      </c>
      <c r="I31" s="22">
        <f t="shared" si="1"/>
        <v>0.25555555555555559</v>
      </c>
      <c r="J31" s="23" t="s">
        <v>50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ref="R31:R34" si="15">HOUR(E31)+(MINUTE(E31)+(G31+H31)/60)/60</f>
        <v>6.35</v>
      </c>
      <c r="S31" s="21">
        <f t="shared" si="3"/>
        <v>6</v>
      </c>
      <c r="T31" s="21">
        <f t="shared" si="4"/>
        <v>21</v>
      </c>
    </row>
    <row r="32" spans="2:20" s="23" customFormat="1">
      <c r="B32" s="25"/>
      <c r="C32" s="70"/>
      <c r="D32" s="70"/>
      <c r="E32" s="20">
        <f t="shared" si="5"/>
        <v>0.26458333333333334</v>
      </c>
      <c r="F32" s="20">
        <f t="shared" si="14"/>
        <v>0.27847222222222223</v>
      </c>
      <c r="G32" s="21">
        <v>900</v>
      </c>
      <c r="H32" s="21">
        <v>300</v>
      </c>
      <c r="I32" s="22">
        <f t="shared" si="1"/>
        <v>0.26944444444444443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15"/>
        <v>6.6833333333333336</v>
      </c>
      <c r="S32" s="21">
        <f t="shared" si="3"/>
        <v>6</v>
      </c>
      <c r="T32" s="21">
        <f t="shared" si="4"/>
        <v>41</v>
      </c>
    </row>
    <row r="33" spans="2:20" s="23" customFormat="1">
      <c r="B33" s="25"/>
      <c r="C33" s="70"/>
      <c r="D33" s="74"/>
      <c r="E33" s="20">
        <f t="shared" si="5"/>
        <v>0.27847222222222223</v>
      </c>
      <c r="F33" s="20">
        <f t="shared" si="14"/>
        <v>0.29236111111111113</v>
      </c>
      <c r="G33" s="21">
        <v>900</v>
      </c>
      <c r="H33" s="21">
        <v>300</v>
      </c>
      <c r="I33" s="22">
        <f t="shared" si="1"/>
        <v>0.28333333333333333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si="15"/>
        <v>7.0166666666666666</v>
      </c>
      <c r="S33" s="21">
        <f t="shared" si="3"/>
        <v>7</v>
      </c>
      <c r="T33" s="21">
        <f t="shared" si="4"/>
        <v>1</v>
      </c>
    </row>
    <row r="34" spans="2:20" s="23" customFormat="1">
      <c r="B34" s="25"/>
      <c r="C34" s="71"/>
      <c r="D34" s="73"/>
      <c r="E34" s="20">
        <f t="shared" si="5"/>
        <v>0.29236111111111113</v>
      </c>
      <c r="F34" s="20">
        <f t="shared" si="14"/>
        <v>0.30277777777777776</v>
      </c>
      <c r="G34" s="21">
        <v>600</v>
      </c>
      <c r="H34" s="21">
        <v>300</v>
      </c>
      <c r="I34" s="22">
        <f t="shared" si="1"/>
        <v>0.29583333333333334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15"/>
        <v>7.2666666666666666</v>
      </c>
      <c r="S34" s="21">
        <f t="shared" si="3"/>
        <v>7</v>
      </c>
      <c r="T34" s="21">
        <f t="shared" si="4"/>
        <v>16</v>
      </c>
    </row>
    <row r="35" spans="2:20" s="23" customFormat="1">
      <c r="C35" s="39"/>
      <c r="D35" s="39"/>
      <c r="E35" s="20"/>
      <c r="F35" s="20"/>
    </row>
    <row r="36" spans="2:20" s="23" customFormat="1">
      <c r="C36" s="39"/>
      <c r="D36" s="39"/>
      <c r="E36" s="20"/>
      <c r="F36" s="20"/>
      <c r="J36" s="26" t="s">
        <v>34</v>
      </c>
      <c r="K36" s="27">
        <f t="shared" ref="K36:Q36" si="16">SUM(K4:K34)</f>
        <v>0</v>
      </c>
      <c r="L36" s="27">
        <f t="shared" si="16"/>
        <v>0</v>
      </c>
      <c r="M36" s="27">
        <f t="shared" si="16"/>
        <v>0</v>
      </c>
      <c r="N36" s="27">
        <f t="shared" si="16"/>
        <v>0</v>
      </c>
      <c r="O36" s="27">
        <f t="shared" si="16"/>
        <v>0</v>
      </c>
      <c r="P36" s="27">
        <f t="shared" si="16"/>
        <v>0</v>
      </c>
      <c r="Q36" s="27">
        <f t="shared" si="16"/>
        <v>0</v>
      </c>
    </row>
    <row r="37" spans="2:20">
      <c r="C37" s="40"/>
      <c r="D37" s="40"/>
      <c r="E37" s="5"/>
      <c r="F37" s="5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workbookViewId="0">
      <selection activeCell="E2" sqref="E2"/>
    </sheetView>
  </sheetViews>
  <sheetFormatPr baseColWidth="10" defaultRowHeight="15" x14ac:dyDescent="0"/>
  <sheetData>
    <row r="1" spans="1:20">
      <c r="A1" s="10" t="s">
        <v>43</v>
      </c>
      <c r="B1" s="8" t="s">
        <v>7</v>
      </c>
      <c r="C1" s="8" t="s">
        <v>13</v>
      </c>
      <c r="D1" s="8" t="s">
        <v>14</v>
      </c>
      <c r="E1" s="13" t="s">
        <v>4</v>
      </c>
      <c r="F1" s="13" t="s">
        <v>5</v>
      </c>
      <c r="G1" s="9" t="s">
        <v>6</v>
      </c>
      <c r="H1" s="9" t="s">
        <v>12</v>
      </c>
      <c r="I1" s="8" t="s">
        <v>8</v>
      </c>
      <c r="J1" s="8" t="s">
        <v>47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/>
      <c r="S1" s="9"/>
      <c r="T1" s="9"/>
    </row>
    <row r="2" spans="1:20" s="24" customFormat="1">
      <c r="B2" s="59"/>
      <c r="C2" s="71"/>
      <c r="D2" s="72"/>
      <c r="E2" s="19">
        <f>'Summary APRIL 2013'!M7</f>
        <v>0.84861111111111109</v>
      </c>
      <c r="F2" s="60">
        <f t="shared" ref="F2:F32" si="0">TIME(S2,T2,0)</f>
        <v>0.86249999999999993</v>
      </c>
      <c r="G2" s="61">
        <v>900</v>
      </c>
      <c r="H2" s="61">
        <v>300</v>
      </c>
      <c r="I2" s="62">
        <f t="shared" ref="I2:I34" si="1">TIME(HOUR(E2),MINUTE(E2)+G2/120,0)</f>
        <v>0.8534722222222223</v>
      </c>
      <c r="K2" s="61">
        <f>IF(MID(A2,1,2)="RM",G2+H2,0)</f>
        <v>0</v>
      </c>
      <c r="L2" s="61">
        <f>IF(MID(A2,1,2)="MP",0,IF(MID(A2,1,1)="M",G2+H2,0))</f>
        <v>0</v>
      </c>
      <c r="M2" s="61">
        <f>IF(MID(A2,1,2)="KP",G2+H2,0)</f>
        <v>0</v>
      </c>
      <c r="N2" s="61">
        <f>IF(MID(A2,1,2)="MP",G2+H2,0)</f>
        <v>0</v>
      </c>
      <c r="O2" s="61">
        <f>IF(MID(A2,1,2)="OC",G2+H2,0)</f>
        <v>0</v>
      </c>
      <c r="P2" s="61">
        <f>IF(MID(A2,1,2)="AS",G2+H2,0)</f>
        <v>0</v>
      </c>
      <c r="Q2" s="61">
        <f>IF(MID(A2,1,2)="IP",G2+H2,0)</f>
        <v>0</v>
      </c>
      <c r="R2" s="61">
        <f t="shared" ref="R2:R32" si="2">HOUR(E2)+(MINUTE(E2)+(G2+H2)/60)/60</f>
        <v>20.7</v>
      </c>
      <c r="S2" s="61">
        <f t="shared" ref="S2:S34" si="3">INT(R2)</f>
        <v>20</v>
      </c>
      <c r="T2" s="61">
        <f t="shared" ref="T2:T34" si="4">ROUND(((R2-S2)*60),0)</f>
        <v>42</v>
      </c>
    </row>
    <row r="3" spans="1:20" s="23" customFormat="1">
      <c r="A3" s="24"/>
      <c r="B3" s="25"/>
      <c r="C3" s="70"/>
      <c r="D3" s="70"/>
      <c r="E3" s="20">
        <f t="shared" ref="E3:E34" si="5">F2</f>
        <v>0.86249999999999993</v>
      </c>
      <c r="F3" s="20">
        <f t="shared" si="0"/>
        <v>0.87638888888888899</v>
      </c>
      <c r="G3" s="21">
        <v>900</v>
      </c>
      <c r="H3" s="21">
        <v>300</v>
      </c>
      <c r="I3" s="22">
        <f t="shared" si="1"/>
        <v>0.86736111111111114</v>
      </c>
      <c r="K3" s="21">
        <f t="shared" ref="K3:K34" si="6">IF(MID(A3,1,2)="RM",G3+H3,0)</f>
        <v>0</v>
      </c>
      <c r="L3" s="21">
        <f t="shared" ref="L3:L34" si="7">IF(MID(A3,1,2)="MP",0,IF(MID(A3,1,1)="M",G3+H3,0))</f>
        <v>0</v>
      </c>
      <c r="M3" s="21">
        <f t="shared" ref="M3:M34" si="8">IF(MID(A3,1,2)="KP",G3+H3,0)</f>
        <v>0</v>
      </c>
      <c r="N3" s="21">
        <f t="shared" ref="N3:N34" si="9">IF(MID(A3,1,2)="MP",G3+H3,0)</f>
        <v>0</v>
      </c>
      <c r="O3" s="21">
        <f t="shared" ref="O3:O34" si="10">IF(MID(A3,1,2)="OC",G3+H3,0)</f>
        <v>0</v>
      </c>
      <c r="P3" s="21">
        <f t="shared" ref="P3:P34" si="11">IF(MID(A3,1,2)="AS",G3+H3,0)</f>
        <v>0</v>
      </c>
      <c r="Q3" s="21">
        <f t="shared" ref="Q3:Q34" si="12">IF(MID(A3,1,2)="IP",G3+H3,0)</f>
        <v>0</v>
      </c>
      <c r="R3" s="21">
        <f t="shared" si="2"/>
        <v>21.033333333333335</v>
      </c>
      <c r="S3" s="21">
        <f t="shared" si="3"/>
        <v>21</v>
      </c>
      <c r="T3" s="21">
        <f t="shared" si="4"/>
        <v>2</v>
      </c>
    </row>
    <row r="4" spans="1:20" s="23" customFormat="1">
      <c r="B4" s="25"/>
      <c r="C4" s="71"/>
      <c r="D4" s="72"/>
      <c r="E4" s="20">
        <f t="shared" si="5"/>
        <v>0.87638888888888899</v>
      </c>
      <c r="F4" s="20">
        <f t="shared" si="0"/>
        <v>0.89027777777777783</v>
      </c>
      <c r="G4" s="21">
        <v>900</v>
      </c>
      <c r="H4" s="21">
        <v>300</v>
      </c>
      <c r="I4" s="22">
        <f t="shared" si="1"/>
        <v>0.88124999999999998</v>
      </c>
      <c r="K4" s="21">
        <f t="shared" si="6"/>
        <v>0</v>
      </c>
      <c r="L4" s="21">
        <f t="shared" si="7"/>
        <v>0</v>
      </c>
      <c r="M4" s="21">
        <f t="shared" si="8"/>
        <v>0</v>
      </c>
      <c r="N4" s="21">
        <f t="shared" si="9"/>
        <v>0</v>
      </c>
      <c r="O4" s="21">
        <f t="shared" si="10"/>
        <v>0</v>
      </c>
      <c r="P4" s="21">
        <f t="shared" si="11"/>
        <v>0</v>
      </c>
      <c r="Q4" s="21">
        <f t="shared" si="12"/>
        <v>0</v>
      </c>
      <c r="R4" s="21">
        <f t="shared" si="2"/>
        <v>21.366666666666667</v>
      </c>
      <c r="S4" s="21">
        <f t="shared" si="3"/>
        <v>21</v>
      </c>
      <c r="T4" s="21">
        <f t="shared" si="4"/>
        <v>22</v>
      </c>
    </row>
    <row r="5" spans="1:20" s="23" customFormat="1">
      <c r="B5" s="25"/>
      <c r="C5" s="70"/>
      <c r="D5" s="70"/>
      <c r="E5" s="20">
        <f t="shared" si="5"/>
        <v>0.89027777777777783</v>
      </c>
      <c r="F5" s="20">
        <f t="shared" si="0"/>
        <v>0.90416666666666667</v>
      </c>
      <c r="G5" s="21">
        <v>900</v>
      </c>
      <c r="H5" s="21">
        <v>300</v>
      </c>
      <c r="I5" s="22">
        <f t="shared" si="1"/>
        <v>0.89513888888888893</v>
      </c>
      <c r="K5" s="21">
        <f t="shared" si="6"/>
        <v>0</v>
      </c>
      <c r="L5" s="21">
        <f t="shared" si="7"/>
        <v>0</v>
      </c>
      <c r="M5" s="21">
        <f t="shared" si="8"/>
        <v>0</v>
      </c>
      <c r="N5" s="21">
        <f t="shared" si="9"/>
        <v>0</v>
      </c>
      <c r="O5" s="21">
        <f t="shared" si="10"/>
        <v>0</v>
      </c>
      <c r="P5" s="21">
        <f t="shared" si="11"/>
        <v>0</v>
      </c>
      <c r="Q5" s="21">
        <f t="shared" si="12"/>
        <v>0</v>
      </c>
      <c r="R5" s="21">
        <f t="shared" si="2"/>
        <v>21.7</v>
      </c>
      <c r="S5" s="21">
        <f t="shared" si="3"/>
        <v>21</v>
      </c>
      <c r="T5" s="21">
        <f t="shared" si="4"/>
        <v>42</v>
      </c>
    </row>
    <row r="6" spans="1:20" s="23" customFormat="1">
      <c r="B6" s="25"/>
      <c r="C6" s="71"/>
      <c r="D6" s="73"/>
      <c r="E6" s="20">
        <f t="shared" si="5"/>
        <v>0.90416666666666667</v>
      </c>
      <c r="F6" s="20">
        <f t="shared" si="0"/>
        <v>0.9145833333333333</v>
      </c>
      <c r="G6" s="21">
        <v>600</v>
      </c>
      <c r="H6" s="21">
        <v>300</v>
      </c>
      <c r="I6" s="22">
        <f t="shared" si="1"/>
        <v>0.90763888888888899</v>
      </c>
      <c r="K6" s="21">
        <f t="shared" si="6"/>
        <v>0</v>
      </c>
      <c r="L6" s="21">
        <f t="shared" si="7"/>
        <v>0</v>
      </c>
      <c r="M6" s="21">
        <f t="shared" si="8"/>
        <v>0</v>
      </c>
      <c r="N6" s="21">
        <f t="shared" si="9"/>
        <v>0</v>
      </c>
      <c r="O6" s="21">
        <f t="shared" si="10"/>
        <v>0</v>
      </c>
      <c r="P6" s="21">
        <f t="shared" si="11"/>
        <v>0</v>
      </c>
      <c r="Q6" s="21">
        <f t="shared" si="12"/>
        <v>0</v>
      </c>
      <c r="R6" s="21">
        <f t="shared" si="2"/>
        <v>21.95</v>
      </c>
      <c r="S6" s="21">
        <f t="shared" si="3"/>
        <v>21</v>
      </c>
      <c r="T6" s="21">
        <f t="shared" si="4"/>
        <v>57</v>
      </c>
    </row>
    <row r="7" spans="1:20" s="23" customFormat="1">
      <c r="B7" s="25"/>
      <c r="C7" s="71"/>
      <c r="D7" s="72"/>
      <c r="E7" s="20">
        <f t="shared" si="5"/>
        <v>0.9145833333333333</v>
      </c>
      <c r="F7" s="20">
        <f t="shared" si="0"/>
        <v>0.92847222222222225</v>
      </c>
      <c r="G7" s="21">
        <v>900</v>
      </c>
      <c r="H7" s="21">
        <v>300</v>
      </c>
      <c r="I7" s="22">
        <f t="shared" si="1"/>
        <v>0.9194444444444444</v>
      </c>
      <c r="K7" s="21">
        <f t="shared" si="6"/>
        <v>0</v>
      </c>
      <c r="L7" s="21">
        <f t="shared" si="7"/>
        <v>0</v>
      </c>
      <c r="M7" s="21">
        <f t="shared" si="8"/>
        <v>0</v>
      </c>
      <c r="N7" s="21">
        <f t="shared" si="9"/>
        <v>0</v>
      </c>
      <c r="O7" s="21">
        <f t="shared" si="10"/>
        <v>0</v>
      </c>
      <c r="P7" s="21">
        <f t="shared" si="11"/>
        <v>0</v>
      </c>
      <c r="Q7" s="21">
        <f t="shared" si="12"/>
        <v>0</v>
      </c>
      <c r="R7" s="21">
        <f t="shared" si="2"/>
        <v>22.283333333333335</v>
      </c>
      <c r="S7" s="21">
        <f t="shared" si="3"/>
        <v>22</v>
      </c>
      <c r="T7" s="21">
        <f t="shared" si="4"/>
        <v>17</v>
      </c>
    </row>
    <row r="8" spans="1:20" s="23" customFormat="1">
      <c r="B8" s="25"/>
      <c r="C8" s="71"/>
      <c r="D8" s="73"/>
      <c r="E8" s="20">
        <f t="shared" si="5"/>
        <v>0.92847222222222225</v>
      </c>
      <c r="F8" s="20">
        <f t="shared" si="0"/>
        <v>0.94236111111111109</v>
      </c>
      <c r="G8" s="21">
        <v>900</v>
      </c>
      <c r="H8" s="21">
        <v>300</v>
      </c>
      <c r="I8" s="22">
        <f t="shared" si="1"/>
        <v>0.93333333333333324</v>
      </c>
      <c r="K8" s="21">
        <f t="shared" si="6"/>
        <v>0</v>
      </c>
      <c r="L8" s="21">
        <f t="shared" si="7"/>
        <v>0</v>
      </c>
      <c r="M8" s="21">
        <f t="shared" si="8"/>
        <v>0</v>
      </c>
      <c r="N8" s="21">
        <f t="shared" si="9"/>
        <v>0</v>
      </c>
      <c r="O8" s="21">
        <f t="shared" si="10"/>
        <v>0</v>
      </c>
      <c r="P8" s="21">
        <f t="shared" si="11"/>
        <v>0</v>
      </c>
      <c r="Q8" s="21">
        <f t="shared" si="12"/>
        <v>0</v>
      </c>
      <c r="R8" s="21">
        <f t="shared" si="2"/>
        <v>22.616666666666667</v>
      </c>
      <c r="S8" s="21">
        <f t="shared" si="3"/>
        <v>22</v>
      </c>
      <c r="T8" s="21">
        <f t="shared" si="4"/>
        <v>37</v>
      </c>
    </row>
    <row r="9" spans="1:20" s="23" customFormat="1">
      <c r="B9" s="25"/>
      <c r="C9" s="71"/>
      <c r="D9" s="72"/>
      <c r="E9" s="20">
        <f t="shared" si="5"/>
        <v>0.94236111111111109</v>
      </c>
      <c r="F9" s="20">
        <f t="shared" si="0"/>
        <v>0.95624999999999993</v>
      </c>
      <c r="G9" s="21">
        <v>900</v>
      </c>
      <c r="H9" s="21">
        <v>300</v>
      </c>
      <c r="I9" s="22">
        <f t="shared" si="1"/>
        <v>0.9472222222222223</v>
      </c>
      <c r="K9" s="21">
        <f t="shared" si="6"/>
        <v>0</v>
      </c>
      <c r="L9" s="21">
        <f t="shared" si="7"/>
        <v>0</v>
      </c>
      <c r="M9" s="21">
        <f t="shared" si="8"/>
        <v>0</v>
      </c>
      <c r="N9" s="21">
        <f t="shared" si="9"/>
        <v>0</v>
      </c>
      <c r="O9" s="21">
        <f t="shared" si="10"/>
        <v>0</v>
      </c>
      <c r="P9" s="21">
        <f t="shared" si="11"/>
        <v>0</v>
      </c>
      <c r="Q9" s="21">
        <f t="shared" si="12"/>
        <v>0</v>
      </c>
      <c r="R9" s="21">
        <f t="shared" si="2"/>
        <v>22.95</v>
      </c>
      <c r="S9" s="21">
        <f t="shared" si="3"/>
        <v>22</v>
      </c>
      <c r="T9" s="21">
        <f t="shared" si="4"/>
        <v>57</v>
      </c>
    </row>
    <row r="10" spans="1:20" s="23" customFormat="1">
      <c r="B10" s="25"/>
      <c r="C10" s="25"/>
      <c r="D10" s="25"/>
      <c r="E10" s="20">
        <f t="shared" si="5"/>
        <v>0.95624999999999993</v>
      </c>
      <c r="F10" s="20">
        <f t="shared" si="0"/>
        <v>0.97013888888888899</v>
      </c>
      <c r="G10" s="21">
        <v>900</v>
      </c>
      <c r="H10" s="21">
        <v>300</v>
      </c>
      <c r="I10" s="22">
        <f t="shared" si="1"/>
        <v>0.96111111111111114</v>
      </c>
      <c r="K10" s="21">
        <f t="shared" si="6"/>
        <v>0</v>
      </c>
      <c r="L10" s="21">
        <f t="shared" si="7"/>
        <v>0</v>
      </c>
      <c r="M10" s="21">
        <f t="shared" si="8"/>
        <v>0</v>
      </c>
      <c r="N10" s="21">
        <f t="shared" si="9"/>
        <v>0</v>
      </c>
      <c r="O10" s="21">
        <f t="shared" si="10"/>
        <v>0</v>
      </c>
      <c r="P10" s="21">
        <f t="shared" si="11"/>
        <v>0</v>
      </c>
      <c r="Q10" s="21">
        <f t="shared" si="12"/>
        <v>0</v>
      </c>
      <c r="R10" s="21">
        <f t="shared" si="2"/>
        <v>23.283333333333335</v>
      </c>
      <c r="S10" s="21">
        <f t="shared" si="3"/>
        <v>23</v>
      </c>
      <c r="T10" s="21">
        <f t="shared" si="4"/>
        <v>17</v>
      </c>
    </row>
    <row r="11" spans="1:20" s="23" customFormat="1">
      <c r="B11" s="25"/>
      <c r="C11" s="71"/>
      <c r="D11" s="73"/>
      <c r="E11" s="20">
        <f t="shared" si="5"/>
        <v>0.97013888888888899</v>
      </c>
      <c r="F11" s="20">
        <f t="shared" si="0"/>
        <v>0.98055555555555562</v>
      </c>
      <c r="G11" s="21">
        <v>600</v>
      </c>
      <c r="H11" s="21">
        <v>300</v>
      </c>
      <c r="I11" s="22">
        <f t="shared" si="1"/>
        <v>0.97361111111111109</v>
      </c>
      <c r="K11" s="21">
        <f t="shared" si="6"/>
        <v>0</v>
      </c>
      <c r="L11" s="21">
        <f t="shared" si="7"/>
        <v>0</v>
      </c>
      <c r="M11" s="21">
        <f t="shared" si="8"/>
        <v>0</v>
      </c>
      <c r="N11" s="21">
        <f t="shared" si="9"/>
        <v>0</v>
      </c>
      <c r="O11" s="21">
        <f t="shared" si="10"/>
        <v>0</v>
      </c>
      <c r="P11" s="21">
        <f t="shared" si="11"/>
        <v>0</v>
      </c>
      <c r="Q11" s="21">
        <f t="shared" si="12"/>
        <v>0</v>
      </c>
      <c r="R11" s="21">
        <f t="shared" si="2"/>
        <v>23.533333333333335</v>
      </c>
      <c r="S11" s="21">
        <f t="shared" si="3"/>
        <v>23</v>
      </c>
      <c r="T11" s="21">
        <f t="shared" si="4"/>
        <v>32</v>
      </c>
    </row>
    <row r="12" spans="1:20" s="23" customFormat="1">
      <c r="B12" s="25"/>
      <c r="C12" s="25"/>
      <c r="D12" s="25"/>
      <c r="E12" s="20">
        <f t="shared" si="5"/>
        <v>0.98055555555555562</v>
      </c>
      <c r="F12" s="20">
        <f t="shared" si="0"/>
        <v>0.99444444444444446</v>
      </c>
      <c r="G12" s="21">
        <v>900</v>
      </c>
      <c r="H12" s="21">
        <v>300</v>
      </c>
      <c r="I12" s="22">
        <f t="shared" si="1"/>
        <v>0.98541666666666661</v>
      </c>
      <c r="K12" s="21">
        <f t="shared" si="6"/>
        <v>0</v>
      </c>
      <c r="L12" s="21">
        <f t="shared" si="7"/>
        <v>0</v>
      </c>
      <c r="M12" s="21">
        <f t="shared" si="8"/>
        <v>0</v>
      </c>
      <c r="N12" s="21">
        <f t="shared" si="9"/>
        <v>0</v>
      </c>
      <c r="O12" s="21">
        <f t="shared" si="10"/>
        <v>0</v>
      </c>
      <c r="P12" s="21">
        <f t="shared" si="11"/>
        <v>0</v>
      </c>
      <c r="Q12" s="21">
        <f t="shared" si="12"/>
        <v>0</v>
      </c>
      <c r="R12" s="21">
        <f t="shared" si="2"/>
        <v>23.866666666666667</v>
      </c>
      <c r="S12" s="21">
        <f t="shared" si="3"/>
        <v>23</v>
      </c>
      <c r="T12" s="21">
        <f t="shared" si="4"/>
        <v>52</v>
      </c>
    </row>
    <row r="13" spans="1:20" s="23" customFormat="1">
      <c r="B13" s="25"/>
      <c r="C13" s="25"/>
      <c r="D13" s="25"/>
      <c r="E13" s="20">
        <f t="shared" si="5"/>
        <v>0.99444444444444446</v>
      </c>
      <c r="F13" s="20">
        <f t="shared" si="0"/>
        <v>8.3333333333333037E-3</v>
      </c>
      <c r="G13" s="21">
        <v>900</v>
      </c>
      <c r="H13" s="21">
        <v>300</v>
      </c>
      <c r="I13" s="22">
        <f t="shared" si="1"/>
        <v>0.99930555555555556</v>
      </c>
      <c r="K13" s="21">
        <f t="shared" si="6"/>
        <v>0</v>
      </c>
      <c r="L13" s="21">
        <f t="shared" si="7"/>
        <v>0</v>
      </c>
      <c r="M13" s="21">
        <f t="shared" si="8"/>
        <v>0</v>
      </c>
      <c r="N13" s="21">
        <f t="shared" si="9"/>
        <v>0</v>
      </c>
      <c r="O13" s="21">
        <f t="shared" si="10"/>
        <v>0</v>
      </c>
      <c r="P13" s="21">
        <f t="shared" si="11"/>
        <v>0</v>
      </c>
      <c r="Q13" s="21">
        <f t="shared" si="12"/>
        <v>0</v>
      </c>
      <c r="R13" s="21">
        <f t="shared" si="2"/>
        <v>24.2</v>
      </c>
      <c r="S13" s="21">
        <f t="shared" si="3"/>
        <v>24</v>
      </c>
      <c r="T13" s="21">
        <f t="shared" si="4"/>
        <v>12</v>
      </c>
    </row>
    <row r="14" spans="1:20" s="23" customFormat="1">
      <c r="B14" s="25"/>
      <c r="C14" s="25"/>
      <c r="D14" s="25"/>
      <c r="E14" s="20">
        <f t="shared" si="5"/>
        <v>8.3333333333333037E-3</v>
      </c>
      <c r="F14" s="20">
        <f t="shared" si="0"/>
        <v>2.2222222222222223E-2</v>
      </c>
      <c r="G14" s="21">
        <v>900</v>
      </c>
      <c r="H14" s="21">
        <v>300</v>
      </c>
      <c r="I14" s="22">
        <f t="shared" si="1"/>
        <v>1.3194444444444444E-2</v>
      </c>
      <c r="K14" s="21">
        <f t="shared" si="6"/>
        <v>0</v>
      </c>
      <c r="L14" s="21">
        <f t="shared" si="7"/>
        <v>0</v>
      </c>
      <c r="M14" s="21">
        <f t="shared" si="8"/>
        <v>0</v>
      </c>
      <c r="N14" s="21">
        <f t="shared" si="9"/>
        <v>0</v>
      </c>
      <c r="O14" s="21">
        <f t="shared" si="10"/>
        <v>0</v>
      </c>
      <c r="P14" s="21">
        <f t="shared" si="11"/>
        <v>0</v>
      </c>
      <c r="Q14" s="21">
        <f t="shared" si="12"/>
        <v>0</v>
      </c>
      <c r="R14" s="21">
        <f t="shared" si="2"/>
        <v>0.53333333333333333</v>
      </c>
      <c r="S14" s="21">
        <f t="shared" si="3"/>
        <v>0</v>
      </c>
      <c r="T14" s="21">
        <f t="shared" si="4"/>
        <v>32</v>
      </c>
    </row>
    <row r="15" spans="1:20" s="23" customFormat="1">
      <c r="B15" s="25"/>
      <c r="C15" s="25"/>
      <c r="D15" s="25"/>
      <c r="E15" s="20">
        <f t="shared" si="5"/>
        <v>2.2222222222222223E-2</v>
      </c>
      <c r="F15" s="20">
        <f t="shared" si="0"/>
        <v>3.6111111111111115E-2</v>
      </c>
      <c r="G15" s="21">
        <v>900</v>
      </c>
      <c r="H15" s="21">
        <v>300</v>
      </c>
      <c r="I15" s="22">
        <f t="shared" si="1"/>
        <v>2.7083333333333334E-2</v>
      </c>
      <c r="K15" s="21">
        <f t="shared" si="6"/>
        <v>0</v>
      </c>
      <c r="L15" s="21">
        <f t="shared" si="7"/>
        <v>0</v>
      </c>
      <c r="M15" s="21">
        <f t="shared" si="8"/>
        <v>0</v>
      </c>
      <c r="N15" s="21">
        <f t="shared" si="9"/>
        <v>0</v>
      </c>
      <c r="O15" s="21">
        <f t="shared" si="10"/>
        <v>0</v>
      </c>
      <c r="P15" s="21">
        <f t="shared" si="11"/>
        <v>0</v>
      </c>
      <c r="Q15" s="21">
        <f t="shared" si="12"/>
        <v>0</v>
      </c>
      <c r="R15" s="21">
        <f t="shared" si="2"/>
        <v>0.8666666666666667</v>
      </c>
      <c r="S15" s="21">
        <f t="shared" si="3"/>
        <v>0</v>
      </c>
      <c r="T15" s="21">
        <f t="shared" si="4"/>
        <v>52</v>
      </c>
    </row>
    <row r="16" spans="1:20" s="23" customFormat="1">
      <c r="B16" s="25"/>
      <c r="C16" s="71"/>
      <c r="D16" s="73"/>
      <c r="E16" s="20">
        <f t="shared" si="5"/>
        <v>3.6111111111111115E-2</v>
      </c>
      <c r="F16" s="20">
        <f t="shared" si="0"/>
        <v>4.6527777777777779E-2</v>
      </c>
      <c r="G16" s="21">
        <v>600</v>
      </c>
      <c r="H16" s="21">
        <v>300</v>
      </c>
      <c r="I16" s="22">
        <f t="shared" si="1"/>
        <v>3.9583333333333331E-2</v>
      </c>
      <c r="K16" s="21">
        <f t="shared" si="6"/>
        <v>0</v>
      </c>
      <c r="L16" s="21">
        <f t="shared" si="7"/>
        <v>0</v>
      </c>
      <c r="M16" s="21">
        <f t="shared" si="8"/>
        <v>0</v>
      </c>
      <c r="N16" s="21">
        <f t="shared" si="9"/>
        <v>0</v>
      </c>
      <c r="O16" s="21">
        <f t="shared" si="10"/>
        <v>0</v>
      </c>
      <c r="P16" s="21">
        <f t="shared" si="11"/>
        <v>0</v>
      </c>
      <c r="Q16" s="21">
        <f t="shared" si="12"/>
        <v>0</v>
      </c>
      <c r="R16" s="21">
        <f t="shared" si="2"/>
        <v>1.1166666666666667</v>
      </c>
      <c r="S16" s="21">
        <f t="shared" si="3"/>
        <v>1</v>
      </c>
      <c r="T16" s="21">
        <f t="shared" si="4"/>
        <v>7</v>
      </c>
    </row>
    <row r="17" spans="2:20" s="23" customFormat="1">
      <c r="B17" s="25"/>
      <c r="C17" s="25"/>
      <c r="D17" s="25"/>
      <c r="E17" s="20">
        <f t="shared" si="5"/>
        <v>4.6527777777777779E-2</v>
      </c>
      <c r="F17" s="20">
        <f t="shared" si="0"/>
        <v>6.0416666666666667E-2</v>
      </c>
      <c r="G17" s="21">
        <v>900</v>
      </c>
      <c r="H17" s="21">
        <v>300</v>
      </c>
      <c r="I17" s="22">
        <f t="shared" si="1"/>
        <v>5.1388888888888894E-2</v>
      </c>
      <c r="K17" s="21">
        <f t="shared" si="6"/>
        <v>0</v>
      </c>
      <c r="L17" s="21">
        <f t="shared" si="7"/>
        <v>0</v>
      </c>
      <c r="M17" s="21">
        <f t="shared" si="8"/>
        <v>0</v>
      </c>
      <c r="N17" s="21">
        <f t="shared" si="9"/>
        <v>0</v>
      </c>
      <c r="O17" s="21">
        <f t="shared" si="10"/>
        <v>0</v>
      </c>
      <c r="P17" s="21">
        <f t="shared" si="11"/>
        <v>0</v>
      </c>
      <c r="Q17" s="21">
        <f t="shared" si="12"/>
        <v>0</v>
      </c>
      <c r="R17" s="21">
        <f t="shared" si="2"/>
        <v>1.45</v>
      </c>
      <c r="S17" s="21">
        <f t="shared" si="3"/>
        <v>1</v>
      </c>
      <c r="T17" s="21">
        <f t="shared" si="4"/>
        <v>27</v>
      </c>
    </row>
    <row r="18" spans="2:20" s="23" customFormat="1">
      <c r="B18" s="25"/>
      <c r="C18" s="70"/>
      <c r="D18" s="70"/>
      <c r="E18" s="20">
        <f t="shared" si="5"/>
        <v>6.0416666666666667E-2</v>
      </c>
      <c r="F18" s="20">
        <f t="shared" si="0"/>
        <v>7.4305555555555555E-2</v>
      </c>
      <c r="G18" s="21">
        <v>900</v>
      </c>
      <c r="H18" s="21">
        <v>300</v>
      </c>
      <c r="I18" s="22">
        <f t="shared" si="1"/>
        <v>6.5277777777777782E-2</v>
      </c>
      <c r="K18" s="21">
        <f t="shared" si="6"/>
        <v>0</v>
      </c>
      <c r="L18" s="21">
        <f t="shared" si="7"/>
        <v>0</v>
      </c>
      <c r="M18" s="21">
        <f t="shared" si="8"/>
        <v>0</v>
      </c>
      <c r="N18" s="21">
        <f t="shared" si="9"/>
        <v>0</v>
      </c>
      <c r="O18" s="21">
        <f t="shared" si="10"/>
        <v>0</v>
      </c>
      <c r="P18" s="21">
        <f t="shared" si="11"/>
        <v>0</v>
      </c>
      <c r="Q18" s="21">
        <f t="shared" si="12"/>
        <v>0</v>
      </c>
      <c r="R18" s="21">
        <f t="shared" si="2"/>
        <v>1.7833333333333332</v>
      </c>
      <c r="S18" s="21">
        <f t="shared" si="3"/>
        <v>1</v>
      </c>
      <c r="T18" s="21">
        <f t="shared" si="4"/>
        <v>47</v>
      </c>
    </row>
    <row r="19" spans="2:20" s="23" customFormat="1">
      <c r="B19" s="25"/>
      <c r="C19" s="71"/>
      <c r="D19" s="73"/>
      <c r="E19" s="20">
        <f t="shared" si="5"/>
        <v>7.4305555555555555E-2</v>
      </c>
      <c r="F19" s="20">
        <f t="shared" si="0"/>
        <v>8.819444444444445E-2</v>
      </c>
      <c r="G19" s="21">
        <v>900</v>
      </c>
      <c r="H19" s="21">
        <v>300</v>
      </c>
      <c r="I19" s="22">
        <f t="shared" si="1"/>
        <v>7.9166666666666663E-2</v>
      </c>
      <c r="K19" s="21">
        <f t="shared" si="6"/>
        <v>0</v>
      </c>
      <c r="L19" s="21">
        <f t="shared" si="7"/>
        <v>0</v>
      </c>
      <c r="M19" s="21">
        <f t="shared" si="8"/>
        <v>0</v>
      </c>
      <c r="N19" s="21">
        <f t="shared" si="9"/>
        <v>0</v>
      </c>
      <c r="O19" s="21">
        <f t="shared" si="10"/>
        <v>0</v>
      </c>
      <c r="P19" s="21">
        <f t="shared" si="11"/>
        <v>0</v>
      </c>
      <c r="Q19" s="21">
        <f t="shared" si="12"/>
        <v>0</v>
      </c>
      <c r="R19" s="21">
        <f t="shared" si="2"/>
        <v>2.1166666666666667</v>
      </c>
      <c r="S19" s="21">
        <f t="shared" si="3"/>
        <v>2</v>
      </c>
      <c r="T19" s="21">
        <f t="shared" si="4"/>
        <v>7</v>
      </c>
    </row>
    <row r="20" spans="2:20" s="23" customFormat="1">
      <c r="B20" s="25"/>
      <c r="C20" s="70"/>
      <c r="D20" s="74"/>
      <c r="E20" s="20">
        <f t="shared" si="5"/>
        <v>8.819444444444445E-2</v>
      </c>
      <c r="F20" s="20">
        <f t="shared" si="0"/>
        <v>0.10208333333333335</v>
      </c>
      <c r="G20" s="21">
        <v>900</v>
      </c>
      <c r="H20" s="21">
        <v>300</v>
      </c>
      <c r="I20" s="22">
        <f t="shared" si="1"/>
        <v>9.3055555555555558E-2</v>
      </c>
      <c r="K20" s="21">
        <f t="shared" si="6"/>
        <v>0</v>
      </c>
      <c r="L20" s="21">
        <f t="shared" si="7"/>
        <v>0</v>
      </c>
      <c r="M20" s="21">
        <f t="shared" si="8"/>
        <v>0</v>
      </c>
      <c r="N20" s="21">
        <f t="shared" si="9"/>
        <v>0</v>
      </c>
      <c r="O20" s="21">
        <f t="shared" si="10"/>
        <v>0</v>
      </c>
      <c r="P20" s="21">
        <f t="shared" si="11"/>
        <v>0</v>
      </c>
      <c r="Q20" s="21">
        <f t="shared" si="12"/>
        <v>0</v>
      </c>
      <c r="R20" s="21">
        <f t="shared" si="2"/>
        <v>2.4500000000000002</v>
      </c>
      <c r="S20" s="21">
        <f t="shared" si="3"/>
        <v>2</v>
      </c>
      <c r="T20" s="21">
        <f t="shared" si="4"/>
        <v>27</v>
      </c>
    </row>
    <row r="21" spans="2:20" s="23" customFormat="1">
      <c r="B21" s="25"/>
      <c r="C21" s="70"/>
      <c r="D21" s="74"/>
      <c r="E21" s="20">
        <f t="shared" si="5"/>
        <v>0.10208333333333335</v>
      </c>
      <c r="F21" s="20">
        <f t="shared" si="0"/>
        <v>0.11597222222222221</v>
      </c>
      <c r="G21" s="21">
        <v>900</v>
      </c>
      <c r="H21" s="21">
        <v>300</v>
      </c>
      <c r="I21" s="22">
        <f t="shared" si="1"/>
        <v>0.10694444444444444</v>
      </c>
      <c r="K21" s="21">
        <f t="shared" si="6"/>
        <v>0</v>
      </c>
      <c r="L21" s="21">
        <f t="shared" si="7"/>
        <v>0</v>
      </c>
      <c r="M21" s="21">
        <f t="shared" si="8"/>
        <v>0</v>
      </c>
      <c r="N21" s="21">
        <f t="shared" si="9"/>
        <v>0</v>
      </c>
      <c r="O21" s="21">
        <f t="shared" si="10"/>
        <v>0</v>
      </c>
      <c r="P21" s="21">
        <f t="shared" si="11"/>
        <v>0</v>
      </c>
      <c r="Q21" s="21">
        <f t="shared" si="12"/>
        <v>0</v>
      </c>
      <c r="R21" s="21">
        <f t="shared" si="2"/>
        <v>2.7833333333333332</v>
      </c>
      <c r="S21" s="21">
        <f t="shared" si="3"/>
        <v>2</v>
      </c>
      <c r="T21" s="21">
        <f t="shared" si="4"/>
        <v>47</v>
      </c>
    </row>
    <row r="22" spans="2:20" s="23" customFormat="1">
      <c r="B22" s="25"/>
      <c r="C22" s="70"/>
      <c r="D22" s="74"/>
      <c r="E22" s="20">
        <f t="shared" si="5"/>
        <v>0.11597222222222221</v>
      </c>
      <c r="F22" s="20">
        <f t="shared" si="0"/>
        <v>0.12986111111111112</v>
      </c>
      <c r="G22" s="21">
        <v>900</v>
      </c>
      <c r="H22" s="21">
        <v>300</v>
      </c>
      <c r="I22" s="22">
        <f t="shared" si="1"/>
        <v>0.12083333333333333</v>
      </c>
      <c r="K22" s="21">
        <f t="shared" si="6"/>
        <v>0</v>
      </c>
      <c r="L22" s="21">
        <f t="shared" si="7"/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2"/>
        <v>3.1166666666666667</v>
      </c>
      <c r="S22" s="21">
        <f t="shared" si="3"/>
        <v>3</v>
      </c>
      <c r="T22" s="21">
        <f t="shared" si="4"/>
        <v>7</v>
      </c>
    </row>
    <row r="23" spans="2:20" s="23" customFormat="1">
      <c r="B23" s="25"/>
      <c r="C23" s="70"/>
      <c r="D23" s="74"/>
      <c r="E23" s="20">
        <f t="shared" si="5"/>
        <v>0.12986111111111112</v>
      </c>
      <c r="F23" s="20">
        <f t="shared" si="0"/>
        <v>0.14375000000000002</v>
      </c>
      <c r="G23" s="21">
        <v>900</v>
      </c>
      <c r="H23" s="21">
        <v>300</v>
      </c>
      <c r="I23" s="22">
        <f t="shared" si="1"/>
        <v>0.13472222222222222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2"/>
        <v>3.45</v>
      </c>
      <c r="S23" s="21">
        <f t="shared" si="3"/>
        <v>3</v>
      </c>
      <c r="T23" s="21">
        <f t="shared" si="4"/>
        <v>27</v>
      </c>
    </row>
    <row r="24" spans="2:20" s="23" customFormat="1">
      <c r="B24" s="25"/>
      <c r="C24" s="70"/>
      <c r="D24" s="74"/>
      <c r="E24" s="20">
        <f t="shared" si="5"/>
        <v>0.14375000000000002</v>
      </c>
      <c r="F24" s="20">
        <f t="shared" si="0"/>
        <v>0.15763888888888888</v>
      </c>
      <c r="G24" s="21">
        <v>900</v>
      </c>
      <c r="H24" s="21">
        <v>300</v>
      </c>
      <c r="I24" s="22">
        <f t="shared" si="1"/>
        <v>0.14861111111111111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2"/>
        <v>3.7833333333333332</v>
      </c>
      <c r="S24" s="21">
        <f t="shared" si="3"/>
        <v>3</v>
      </c>
      <c r="T24" s="21">
        <f t="shared" si="4"/>
        <v>47</v>
      </c>
    </row>
    <row r="25" spans="2:20" s="23" customFormat="1">
      <c r="B25" s="25"/>
      <c r="C25" s="70"/>
      <c r="D25" s="74"/>
      <c r="E25" s="20">
        <f t="shared" si="5"/>
        <v>0.15763888888888888</v>
      </c>
      <c r="F25" s="20">
        <f t="shared" si="0"/>
        <v>0.17152777777777775</v>
      </c>
      <c r="G25" s="21">
        <v>900</v>
      </c>
      <c r="H25" s="21">
        <v>300</v>
      </c>
      <c r="I25" s="22">
        <f t="shared" si="1"/>
        <v>0.16250000000000001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2"/>
        <v>4.1166666666666671</v>
      </c>
      <c r="S25" s="21">
        <f t="shared" si="3"/>
        <v>4</v>
      </c>
      <c r="T25" s="21">
        <f t="shared" si="4"/>
        <v>7</v>
      </c>
    </row>
    <row r="26" spans="2:20" s="23" customFormat="1">
      <c r="B26" s="25"/>
      <c r="C26" s="71"/>
      <c r="D26" s="73"/>
      <c r="E26" s="20">
        <f t="shared" si="5"/>
        <v>0.17152777777777775</v>
      </c>
      <c r="F26" s="20">
        <f t="shared" si="0"/>
        <v>0.18541666666666667</v>
      </c>
      <c r="G26" s="21">
        <v>900</v>
      </c>
      <c r="H26" s="21">
        <v>300</v>
      </c>
      <c r="I26" s="22">
        <f t="shared" si="1"/>
        <v>0.1763888888888889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2"/>
        <v>4.45</v>
      </c>
      <c r="S26" s="21">
        <f t="shared" si="3"/>
        <v>4</v>
      </c>
      <c r="T26" s="21">
        <f t="shared" si="4"/>
        <v>27</v>
      </c>
    </row>
    <row r="27" spans="2:20" s="23" customFormat="1">
      <c r="B27" s="25"/>
      <c r="C27" s="77"/>
      <c r="D27" s="70"/>
      <c r="E27" s="20">
        <f t="shared" si="5"/>
        <v>0.18541666666666667</v>
      </c>
      <c r="F27" s="20">
        <f t="shared" si="0"/>
        <v>0.19930555555555554</v>
      </c>
      <c r="G27" s="21">
        <v>900</v>
      </c>
      <c r="H27" s="21">
        <v>300</v>
      </c>
      <c r="I27" s="22">
        <f t="shared" si="1"/>
        <v>0.19027777777777777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2"/>
        <v>4.7833333333333332</v>
      </c>
      <c r="S27" s="21">
        <f t="shared" si="3"/>
        <v>4</v>
      </c>
      <c r="T27" s="21">
        <f t="shared" si="4"/>
        <v>47</v>
      </c>
    </row>
    <row r="28" spans="2:20" s="23" customFormat="1">
      <c r="B28" s="25"/>
      <c r="C28" s="77"/>
      <c r="D28" s="70"/>
      <c r="E28" s="20">
        <f t="shared" si="5"/>
        <v>0.19930555555555554</v>
      </c>
      <c r="F28" s="20">
        <f t="shared" si="0"/>
        <v>0.21319444444444444</v>
      </c>
      <c r="G28" s="21">
        <v>900</v>
      </c>
      <c r="H28" s="21">
        <v>300</v>
      </c>
      <c r="I28" s="22">
        <f t="shared" si="1"/>
        <v>0.20416666666666669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2"/>
        <v>5.1166666666666671</v>
      </c>
      <c r="S28" s="21">
        <f t="shared" si="3"/>
        <v>5</v>
      </c>
      <c r="T28" s="21">
        <f t="shared" si="4"/>
        <v>7</v>
      </c>
    </row>
    <row r="29" spans="2:20" s="23" customFormat="1">
      <c r="B29" s="25"/>
      <c r="C29" s="71"/>
      <c r="D29" s="73"/>
      <c r="E29" s="20">
        <f t="shared" si="5"/>
        <v>0.21319444444444444</v>
      </c>
      <c r="F29" s="20">
        <f t="shared" si="0"/>
        <v>0.22708333333333333</v>
      </c>
      <c r="G29" s="21">
        <v>900</v>
      </c>
      <c r="H29" s="21">
        <v>300</v>
      </c>
      <c r="I29" s="22">
        <f t="shared" si="1"/>
        <v>0.21805555555555556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2"/>
        <v>5.45</v>
      </c>
      <c r="S29" s="21">
        <f t="shared" si="3"/>
        <v>5</v>
      </c>
      <c r="T29" s="21">
        <f t="shared" si="4"/>
        <v>27</v>
      </c>
    </row>
    <row r="30" spans="2:20" s="23" customFormat="1">
      <c r="B30" s="25"/>
      <c r="C30" s="71"/>
      <c r="D30" s="73"/>
      <c r="E30" s="20">
        <f t="shared" si="5"/>
        <v>0.22708333333333333</v>
      </c>
      <c r="F30" s="20">
        <f t="shared" si="0"/>
        <v>0.24097222222222223</v>
      </c>
      <c r="G30" s="21">
        <v>900</v>
      </c>
      <c r="H30" s="21">
        <v>300</v>
      </c>
      <c r="I30" s="22">
        <f t="shared" si="1"/>
        <v>0.23194444444444443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2"/>
        <v>5.7833333333333332</v>
      </c>
      <c r="S30" s="21">
        <f t="shared" si="3"/>
        <v>5</v>
      </c>
      <c r="T30" s="21">
        <f t="shared" si="4"/>
        <v>47</v>
      </c>
    </row>
    <row r="31" spans="2:20" s="23" customFormat="1">
      <c r="B31" s="25"/>
      <c r="C31" s="71"/>
      <c r="D31" s="73"/>
      <c r="E31" s="20">
        <f t="shared" si="5"/>
        <v>0.24097222222222223</v>
      </c>
      <c r="F31" s="20">
        <f t="shared" si="0"/>
        <v>0.25138888888888888</v>
      </c>
      <c r="G31" s="21">
        <v>600</v>
      </c>
      <c r="H31" s="21">
        <v>300</v>
      </c>
      <c r="I31" s="22">
        <f t="shared" si="1"/>
        <v>0.24444444444444446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si="2"/>
        <v>6.0333333333333332</v>
      </c>
      <c r="S31" s="21">
        <f t="shared" si="3"/>
        <v>6</v>
      </c>
      <c r="T31" s="21">
        <f t="shared" si="4"/>
        <v>2</v>
      </c>
    </row>
    <row r="32" spans="2:20" s="23" customFormat="1">
      <c r="B32" s="25"/>
      <c r="C32" s="71"/>
      <c r="D32" s="73"/>
      <c r="E32" s="20">
        <f t="shared" si="5"/>
        <v>0.25138888888888888</v>
      </c>
      <c r="F32" s="20">
        <f t="shared" si="0"/>
        <v>0.26527777777777778</v>
      </c>
      <c r="G32" s="21">
        <v>900</v>
      </c>
      <c r="H32" s="21">
        <v>300</v>
      </c>
      <c r="I32" s="22">
        <f t="shared" si="1"/>
        <v>0.25625000000000003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2"/>
        <v>6.3666666666666663</v>
      </c>
      <c r="S32" s="21">
        <f t="shared" si="3"/>
        <v>6</v>
      </c>
      <c r="T32" s="21">
        <f t="shared" si="4"/>
        <v>22</v>
      </c>
    </row>
    <row r="33" spans="2:20" s="23" customFormat="1">
      <c r="B33" s="25"/>
      <c r="C33" s="70"/>
      <c r="D33" s="70"/>
      <c r="E33" s="20">
        <f t="shared" si="5"/>
        <v>0.26527777777777778</v>
      </c>
      <c r="F33" s="20">
        <f t="shared" ref="F33:F34" si="13">TIME(S33,T33,0)</f>
        <v>0.27916666666666667</v>
      </c>
      <c r="G33" s="21">
        <v>900</v>
      </c>
      <c r="H33" s="21">
        <v>300</v>
      </c>
      <c r="I33" s="22">
        <f t="shared" si="1"/>
        <v>0.27013888888888887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ref="R33:R34" si="14">HOUR(E33)+(MINUTE(E33)+(G33+H33)/60)/60</f>
        <v>6.7</v>
      </c>
      <c r="S33" s="21">
        <f t="shared" si="3"/>
        <v>6</v>
      </c>
      <c r="T33" s="21">
        <f t="shared" si="4"/>
        <v>42</v>
      </c>
    </row>
    <row r="34" spans="2:20" s="23" customFormat="1">
      <c r="B34" s="25"/>
      <c r="C34" s="70"/>
      <c r="D34" s="70"/>
      <c r="E34" s="20">
        <f t="shared" si="5"/>
        <v>0.27916666666666667</v>
      </c>
      <c r="F34" s="20">
        <f t="shared" si="13"/>
        <v>0.29305555555555557</v>
      </c>
      <c r="G34" s="21">
        <v>900</v>
      </c>
      <c r="H34" s="21">
        <v>300</v>
      </c>
      <c r="I34" s="22">
        <f t="shared" si="1"/>
        <v>0.28402777777777777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14"/>
        <v>7.0333333333333332</v>
      </c>
      <c r="S34" s="21">
        <f t="shared" si="3"/>
        <v>7</v>
      </c>
      <c r="T34" s="21">
        <f t="shared" si="4"/>
        <v>2</v>
      </c>
    </row>
    <row r="35" spans="2:20" s="23" customFormat="1">
      <c r="E35" s="20"/>
      <c r="F35" s="20"/>
    </row>
    <row r="36" spans="2:20" s="23" customFormat="1">
      <c r="E36" s="20"/>
      <c r="F36" s="20"/>
      <c r="J36" s="26" t="s">
        <v>34</v>
      </c>
      <c r="K36" s="27">
        <f t="shared" ref="K36:Q36" si="15">SUM(K4:K34)</f>
        <v>0</v>
      </c>
      <c r="L36" s="27">
        <f t="shared" si="15"/>
        <v>0</v>
      </c>
      <c r="M36" s="27">
        <f t="shared" si="15"/>
        <v>0</v>
      </c>
      <c r="N36" s="27">
        <f t="shared" si="15"/>
        <v>0</v>
      </c>
      <c r="O36" s="27">
        <f t="shared" si="15"/>
        <v>0</v>
      </c>
      <c r="P36" s="27">
        <f t="shared" si="15"/>
        <v>0</v>
      </c>
      <c r="Q36" s="27">
        <f t="shared" si="15"/>
        <v>0</v>
      </c>
    </row>
    <row r="37" spans="2:20">
      <c r="E37" s="5"/>
      <c r="F37" s="5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Summary APRIL 2013</vt:lpstr>
      <vt:lpstr>TIME SUMMARY</vt:lpstr>
      <vt:lpstr>2013-APRIL-13</vt:lpstr>
      <vt:lpstr>2013-APRIL-14</vt:lpstr>
      <vt:lpstr>2013-APRIL-15</vt:lpstr>
      <vt:lpstr>2013-APRIL-16</vt:lpstr>
      <vt:lpstr>2013-APRIL-17</vt:lpstr>
      <vt:lpstr>2013-APRIL-18</vt:lpstr>
      <vt:lpstr>2013-APRIL-19</vt:lpstr>
      <vt:lpstr>2013-APRIL-21</vt:lpstr>
      <vt:lpstr>2013-APRIL 22</vt:lpstr>
      <vt:lpstr>2013-APRIL-23</vt:lpstr>
      <vt:lpstr>2013-APRIL-23-ALT</vt:lpstr>
      <vt:lpstr>2013-APRIL-24</vt:lpstr>
      <vt:lpstr>2013-APRIL-25</vt:lpstr>
      <vt:lpstr>2013-APRIL-26</vt:lpstr>
      <vt:lpstr>2013-APRIL-27</vt:lpstr>
      <vt:lpstr>APPENDIX</vt:lpstr>
    </vt:vector>
  </TitlesOfParts>
  <Company>INAF Osservatorio Astronomico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Claudi</dc:creator>
  <cp:lastModifiedBy>Office 2004 Test Drive User</cp:lastModifiedBy>
  <dcterms:created xsi:type="dcterms:W3CDTF">2012-07-18T14:25:59Z</dcterms:created>
  <dcterms:modified xsi:type="dcterms:W3CDTF">2013-04-20T17:32:07Z</dcterms:modified>
</cp:coreProperties>
</file>